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9765" activeTab="1"/>
  </bookViews>
  <sheets>
    <sheet name="Protestirana" sheetId="1" r:id="rId1"/>
    <sheet name="Izdana" sheetId="2" r:id="rId2"/>
  </sheets>
  <definedNames>
    <definedName name="_xlnm.Print_Titles" localSheetId="1">'Izdana'!$3:$5</definedName>
    <definedName name="_xlnm.Print_Titles" localSheetId="0">'Protestirana'!$3:$4</definedName>
    <definedName name="_xlnm.Print_Area" localSheetId="1">'Izdana'!$A$1:$L$83</definedName>
    <definedName name="_xlnm.Print_Area" localSheetId="0">'Protestirana'!$A$1:$O$110</definedName>
  </definedNames>
  <calcPr fullCalcOnLoad="1"/>
</workbook>
</file>

<file path=xl/sharedStrings.xml><?xml version="1.0" encoding="utf-8"?>
<sst xmlns="http://schemas.openxmlformats.org/spreadsheetml/2006/main" count="782" uniqueCount="383">
  <si>
    <t>Datum plaćanja</t>
  </si>
  <si>
    <t>Dužnik</t>
  </si>
  <si>
    <t>Banka</t>
  </si>
  <si>
    <t>Val</t>
  </si>
  <si>
    <t>Riznični broj jamstva</t>
  </si>
  <si>
    <t>Glavnica</t>
  </si>
  <si>
    <t>Kamata</t>
  </si>
  <si>
    <t>Turizam</t>
  </si>
  <si>
    <t>Ukupno turizam</t>
  </si>
  <si>
    <t>Promet</t>
  </si>
  <si>
    <t>Ukupno promet</t>
  </si>
  <si>
    <t>Ostalo</t>
  </si>
  <si>
    <t>UKUPNO</t>
  </si>
  <si>
    <t>TURIZAM</t>
  </si>
  <si>
    <t>POLJOPRIVREDA</t>
  </si>
  <si>
    <t>PROMET</t>
  </si>
  <si>
    <t>Poljoprivreda</t>
  </si>
  <si>
    <t>Ukupno poljoprivreda</t>
  </si>
  <si>
    <t>Lokalna uprava i samouprava</t>
  </si>
  <si>
    <t>LOKALNA</t>
  </si>
  <si>
    <t>Ukupno</t>
  </si>
  <si>
    <t>Ukupno lokalna uprava i samouprava</t>
  </si>
  <si>
    <t>Gospodarstvo</t>
  </si>
  <si>
    <t>Ukupno gospodarstvo</t>
  </si>
  <si>
    <t>GOSPODARSTVO</t>
  </si>
  <si>
    <t>Protuvrijednost u kunama</t>
  </si>
  <si>
    <t xml:space="preserve">Povrati na ime protestiranih jamstava Republike Hrvatske </t>
  </si>
  <si>
    <t xml:space="preserve"> POVRATI PO JAMSTVIMA </t>
  </si>
  <si>
    <t>Brodogradnja</t>
  </si>
  <si>
    <t>Ukupno brodogradnja</t>
  </si>
  <si>
    <t>BRODOGRADNJA</t>
  </si>
  <si>
    <t>R.
 br.</t>
  </si>
  <si>
    <t>Plaćanje</t>
  </si>
  <si>
    <t>Ukupno ostalo</t>
  </si>
  <si>
    <t>OSTALO</t>
  </si>
  <si>
    <t>HŽ Cargo</t>
  </si>
  <si>
    <t>HRK</t>
  </si>
  <si>
    <t>HŽ CARGO</t>
  </si>
  <si>
    <t>HPB</t>
  </si>
  <si>
    <t>HŽ Infrastruktura</t>
  </si>
  <si>
    <t>HŽ INFRASTRUKTURA</t>
  </si>
  <si>
    <t>ERSTE</t>
  </si>
  <si>
    <t>PBZ</t>
  </si>
  <si>
    <t>F-005-06</t>
  </si>
  <si>
    <t>ZABA</t>
  </si>
  <si>
    <t>F-016-12</t>
  </si>
  <si>
    <t>F-001-11</t>
  </si>
  <si>
    <t>HŽ PUTNIČKI PRIJEVOZ</t>
  </si>
  <si>
    <t>F-009-13</t>
  </si>
  <si>
    <t>HŽ Putnički prijevoz</t>
  </si>
  <si>
    <t>30.01.</t>
  </si>
  <si>
    <t>21.01.</t>
  </si>
  <si>
    <t>Imunološki zavod</t>
  </si>
  <si>
    <t>F-007-12</t>
  </si>
  <si>
    <t xml:space="preserve"> SVEUKUPNO PLAĆENO PO JAMSTVIMA 2015.</t>
  </si>
  <si>
    <t xml:space="preserve"> NETO ODLJEV SREDSTAVA IZ DP PO OSNOVU PLAĆANJA PO JAMSTVIMA 2015.</t>
  </si>
  <si>
    <t>09.02.</t>
  </si>
  <si>
    <t>02.03.</t>
  </si>
  <si>
    <t>03.02.</t>
  </si>
  <si>
    <t>11.03.</t>
  </si>
  <si>
    <t>31.03.</t>
  </si>
  <si>
    <t>F-005-07</t>
  </si>
  <si>
    <t>F-021-10</t>
  </si>
  <si>
    <t>F-022-10</t>
  </si>
  <si>
    <t>F-007-11</t>
  </si>
  <si>
    <t>CROATIA PUMPE d.d. u stečaju</t>
  </si>
  <si>
    <t>F-007-14</t>
  </si>
  <si>
    <t>08.04.</t>
  </si>
  <si>
    <t>30.04.</t>
  </si>
  <si>
    <t>CROATIA BANKA</t>
  </si>
  <si>
    <t>F-004-14</t>
  </si>
  <si>
    <t>26.05.</t>
  </si>
  <si>
    <t>28.05.</t>
  </si>
  <si>
    <t xml:space="preserve"> </t>
  </si>
  <si>
    <t>19.06.</t>
  </si>
  <si>
    <t>24.06.</t>
  </si>
  <si>
    <t>29.06.</t>
  </si>
  <si>
    <t>F-017-14</t>
  </si>
  <si>
    <t>30.06.</t>
  </si>
  <si>
    <t>Hrvatski zavod za transfuzijsku medicinu</t>
  </si>
  <si>
    <t>F-001-10</t>
  </si>
  <si>
    <t>18.05.</t>
  </si>
  <si>
    <t>23.07.</t>
  </si>
  <si>
    <t>28.07.</t>
  </si>
  <si>
    <t>07.08.</t>
  </si>
  <si>
    <t>IMUNOLOŠKI ZAVOD</t>
  </si>
  <si>
    <t>HRVATSKI ZAVOD ZA
TRANSFUZIJSKU MEDICINU</t>
  </si>
  <si>
    <t>HŽ CARGO d.o.o.</t>
  </si>
  <si>
    <t>HŽ INFRASTRUKTURA d.o.o.</t>
  </si>
  <si>
    <t>21.09.</t>
  </si>
  <si>
    <t>28.09.</t>
  </si>
  <si>
    <t>05.10.</t>
  </si>
  <si>
    <t>16.10.</t>
  </si>
  <si>
    <t>HŽ PUTNIČKI PRIJEVOZ d.o.o.</t>
  </si>
  <si>
    <t>16.11.</t>
  </si>
  <si>
    <t>11.12.</t>
  </si>
  <si>
    <t>14.12.</t>
  </si>
  <si>
    <t>15.12.</t>
  </si>
  <si>
    <t>21.12.</t>
  </si>
  <si>
    <t>31.12.</t>
  </si>
  <si>
    <t>HOTELI PODGORA d.d.</t>
  </si>
  <si>
    <t>HOTELI ŽIVOGOŠĆE d.d.</t>
  </si>
  <si>
    <t>HRVATSKI ZAVOD ZA TRANSFUZIJSKU MEDICINU</t>
  </si>
  <si>
    <t>BRODOGRADILIŠTE KRALJEVICA d.d. u stečaju</t>
  </si>
  <si>
    <t>UTD RAGUSA d.d.</t>
  </si>
  <si>
    <t xml:space="preserve">HŽ Cargo </t>
  </si>
  <si>
    <t>GEOFIZIKA d.d.</t>
  </si>
  <si>
    <t>Red.
Broj</t>
  </si>
  <si>
    <t xml:space="preserve">Odluka Vlade RH </t>
  </si>
  <si>
    <t>Datum izdavanja</t>
  </si>
  <si>
    <t>U korist</t>
  </si>
  <si>
    <t>Valuta</t>
  </si>
  <si>
    <t>Iznos jamstva</t>
  </si>
  <si>
    <t>Iznos jamstva u kunama</t>
  </si>
  <si>
    <t>Krajnji rok dospijeća</t>
  </si>
  <si>
    <t>Datum</t>
  </si>
  <si>
    <t>Klasa, Ur. broj</t>
  </si>
  <si>
    <t>Namjena kredita</t>
  </si>
  <si>
    <t>1.</t>
  </si>
  <si>
    <t>04.12.2014.</t>
  </si>
  <si>
    <t>022-03/14-04/472
50301-05/18-14-2</t>
  </si>
  <si>
    <t>F-001-15</t>
  </si>
  <si>
    <t>29.01.2015.</t>
  </si>
  <si>
    <t>Zagrebačka banka d.d.</t>
  </si>
  <si>
    <t>LUČKA UPRAVA SLAVONSKI BROD - financiranje izgradnje dijela infrastrukture u području Luke Slavonski Brod</t>
  </si>
  <si>
    <t>2030.</t>
  </si>
  <si>
    <t>2.</t>
  </si>
  <si>
    <t>022-03/15-04/30
50301-05/18-15-2</t>
  </si>
  <si>
    <t>F-002-15</t>
  </si>
  <si>
    <t>30.01.2015.</t>
  </si>
  <si>
    <t>HBOR</t>
  </si>
  <si>
    <t>ULJANIK d.d. - za izdavanje izravnih i neizravnih bankarskih garancija za avansne uplate kupca za Nov. 513</t>
  </si>
  <si>
    <t>EUR</t>
  </si>
  <si>
    <t>2017.</t>
  </si>
  <si>
    <t>3.</t>
  </si>
  <si>
    <t>F-003-15</t>
  </si>
  <si>
    <t>ULJANIK d.d. - za izdavanje izravnih i neizravnih bankarskih garancija za avansne uplate kupca za Nov. 514</t>
  </si>
  <si>
    <t>4.</t>
  </si>
  <si>
    <t>F-004-15</t>
  </si>
  <si>
    <t>ULJANIK d.d. - za izdavanje izravnih i neizravnih bankarskih garancija za avansne uplate kupca za Nov. 515</t>
  </si>
  <si>
    <t>2018.</t>
  </si>
  <si>
    <t>5.</t>
  </si>
  <si>
    <t>F-005-15</t>
  </si>
  <si>
    <t>19.02.2015.</t>
  </si>
  <si>
    <t>6.</t>
  </si>
  <si>
    <t>F-006-15</t>
  </si>
  <si>
    <t>7.</t>
  </si>
  <si>
    <t>F-007-15</t>
  </si>
  <si>
    <t>8.</t>
  </si>
  <si>
    <t>11.02.2015.</t>
  </si>
  <si>
    <t>022-03/15-04/42
50301-05/18-15-2</t>
  </si>
  <si>
    <t>F-008-15</t>
  </si>
  <si>
    <t>20.02.2015.</t>
  </si>
  <si>
    <t>Croatia banka d.d.</t>
  </si>
  <si>
    <t>CENTAR ZA RESTRUKTURIRANJE I PRODAJU - za financiranje poslovnog  plana</t>
  </si>
  <si>
    <t>2016.</t>
  </si>
  <si>
    <t>9.</t>
  </si>
  <si>
    <t>04.07.2014.</t>
  </si>
  <si>
    <t>022-03/14-04/263
50301-05/05-14-1</t>
  </si>
  <si>
    <t>F-009-15</t>
  </si>
  <si>
    <t>03.03.2015.</t>
  </si>
  <si>
    <t>Privredna banka Zagreb d.d.</t>
  </si>
  <si>
    <t>ULJANIK d.d. - 
za izdavanje devizne kontragarancije za avansne uplate za Nov. 500</t>
  </si>
  <si>
    <t>17.07.2014.</t>
  </si>
  <si>
    <t>022-03/14-04/293
50301-05/05-14-2</t>
  </si>
  <si>
    <t>10.</t>
  </si>
  <si>
    <t>F-010-15</t>
  </si>
  <si>
    <t>KBC BANK NV, Belgium</t>
  </si>
  <si>
    <t>11.</t>
  </si>
  <si>
    <t>12.03.2015.</t>
  </si>
  <si>
    <t>022-03/15-04/89
50301-05/18-15-2</t>
  </si>
  <si>
    <t>F-011-15</t>
  </si>
  <si>
    <t>17.03.2015.</t>
  </si>
  <si>
    <t>3. MAJ BRODOGRADILIŠTE d.d. - za izdavanje devizne kontragarancije za avansne uplate kupca za Nov. 13172</t>
  </si>
  <si>
    <t>USD</t>
  </si>
  <si>
    <t>12.</t>
  </si>
  <si>
    <t>F-012-15</t>
  </si>
  <si>
    <t>3. MAJ BRODOGRADILIŠTE d.d. - za izdavanje devizne kontragarancije za avansne uplate kupca za Nov. 13173</t>
  </si>
  <si>
    <t>13.</t>
  </si>
  <si>
    <t>F-013-15</t>
  </si>
  <si>
    <t>3. MAJ BRODOGRADILIŠTE d.d. - za izdavanje devizne kontragarancije za avansne uplate kupca za Nov. 13174</t>
  </si>
  <si>
    <t>14.</t>
  </si>
  <si>
    <t>11.12.2014.</t>
  </si>
  <si>
    <t>022-03/14-04/481
50301-05/18-14-3</t>
  </si>
  <si>
    <t>F-014-15</t>
  </si>
  <si>
    <t>21.04.2015.</t>
  </si>
  <si>
    <t>KAIROS SHIPPING I LLC
(PBZ, HBOR)</t>
  </si>
  <si>
    <t>HRVATSKA BRODOGRADNJA TROGIR d.o.o. - za avansne uplate kupca za financiranje Nov. 325</t>
  </si>
  <si>
    <t>2015.</t>
  </si>
  <si>
    <t>15.</t>
  </si>
  <si>
    <t>F-015-15</t>
  </si>
  <si>
    <t>KAIROS SHIPPING II LLC
(PBZ, HBOR)</t>
  </si>
  <si>
    <t>HRVATSKA BRODOGRADNJA TROGIR d.o.o. - za avansne uplate kupca za financiranje Nov. 326</t>
  </si>
  <si>
    <t>16.</t>
  </si>
  <si>
    <t>07.03.2013.</t>
  </si>
  <si>
    <t>022-03/13-04/70
50301-04/04-13-2</t>
  </si>
  <si>
    <t>F-016-15</t>
  </si>
  <si>
    <t>06.05.2015.</t>
  </si>
  <si>
    <t>Erste&amp;Steiermärkische Bank d.d.</t>
  </si>
  <si>
    <t xml:space="preserve">OPĆA BOLNICA PULA - za financiranje izgradnje nove građevine </t>
  </si>
  <si>
    <t>17.</t>
  </si>
  <si>
    <t>23.12.2014.</t>
  </si>
  <si>
    <t>022-03/14-04/508
50301-05/18-14-2</t>
  </si>
  <si>
    <t>F-017-15</t>
  </si>
  <si>
    <t>26.05.2015.</t>
  </si>
  <si>
    <t>BRODOSPLIT- HOLDING d.o.o. - za avansne uplate kupca za financiranje Nov. 483</t>
  </si>
  <si>
    <t>18.</t>
  </si>
  <si>
    <t>21.05.2015.</t>
  </si>
  <si>
    <t>022-03/15-04/195
50301-05/18-15-2</t>
  </si>
  <si>
    <t>F-018-15</t>
  </si>
  <si>
    <t>25.05.2015.</t>
  </si>
  <si>
    <t>Croatia banka d.d., HBP, ZABA</t>
  </si>
  <si>
    <t>HRVATSKE AUTOCESTE d.o.o. - u svrhu urednog servisiranja dospjelih kreditnih obveza sukladno planu poslovanja za 2015.</t>
  </si>
  <si>
    <t>2022.</t>
  </si>
  <si>
    <t>19.</t>
  </si>
  <si>
    <t>18.03.2015.</t>
  </si>
  <si>
    <t>022-03/15-04/97
50301-05/18-15-2</t>
  </si>
  <si>
    <t>F-019-15</t>
  </si>
  <si>
    <t>02.06.2015.</t>
  </si>
  <si>
    <t>ULJANIK d.d. - za izdavanje izravne bankarske garancije za povrat avansa kupcu za  Nov. 520</t>
  </si>
  <si>
    <t>20.</t>
  </si>
  <si>
    <t>F-020-15</t>
  </si>
  <si>
    <t>ULJANIK d.d. - za izdavanje izravne bankarske garancije za povrat avansa kupcu za Nov. 520</t>
  </si>
  <si>
    <t>21.</t>
  </si>
  <si>
    <t>F-021-15</t>
  </si>
  <si>
    <t>HRVATSKA POŠTANSKA BANKA, dioničko društvo</t>
  </si>
  <si>
    <t>ULJANIK d.d. - za izdavanje bankarske kontragarancije za povrat avansa za Nov. 520</t>
  </si>
  <si>
    <t>22.</t>
  </si>
  <si>
    <t>F-022-15</t>
  </si>
  <si>
    <t>23.</t>
  </si>
  <si>
    <t>11.06.2015.</t>
  </si>
  <si>
    <t>022-03/15-04/240
50301-05/18-15-4</t>
  </si>
  <si>
    <t>F-023-15</t>
  </si>
  <si>
    <t>18.06.2015.</t>
  </si>
  <si>
    <t>ERSTE, PBZ, SGS, ZABA</t>
  </si>
  <si>
    <t>HRVATSKE CESTE d.o.o. - radi financiranja građenja i održavanja državnih cesta i podmirenja kreditnih obveza u 2015. god.</t>
  </si>
  <si>
    <t>24.</t>
  </si>
  <si>
    <t>30.04.2015.</t>
  </si>
  <si>
    <t>022-03/15-04/159
50301-05/18-15-2</t>
  </si>
  <si>
    <t>F-024-15</t>
  </si>
  <si>
    <t>14.07.2015.</t>
  </si>
  <si>
    <t>3. MAJ BRODOGRADILIŠTE d.d. - za izdavanje devizne kontragarancije za avansne uplate kupca za Nov. 732</t>
  </si>
  <si>
    <t>25.</t>
  </si>
  <si>
    <t>F-025-15</t>
  </si>
  <si>
    <t>3. MAJ BRODOGRADILIŠTE d.d. - za izdavanje devizne kontragarancije za avansne uplate kupca za Nov.733</t>
  </si>
  <si>
    <t>26.</t>
  </si>
  <si>
    <t>022-03/15-04/196
50301-05/18-15-2</t>
  </si>
  <si>
    <t>F-026-15</t>
  </si>
  <si>
    <t>15.07.2015.</t>
  </si>
  <si>
    <t>PBZ, SGS, ZABA</t>
  </si>
  <si>
    <t xml:space="preserve">HRVATSKE AUTOCESTE d.o.o. - radi urednog servisiranja dospjelih kreditnih obveza </t>
  </si>
  <si>
    <t>27.</t>
  </si>
  <si>
    <t>30.07.2015.</t>
  </si>
  <si>
    <t>022-03/15-04/314
50301-05/18-15-5</t>
  </si>
  <si>
    <t>F-027-15</t>
  </si>
  <si>
    <t>03.08.2015.</t>
  </si>
  <si>
    <t>BRODARSKI INSTITUT d.o.o. - radi provedbe financijske konsolidacije i restrukturiranja društva</t>
  </si>
  <si>
    <t>2024.</t>
  </si>
  <si>
    <t>28.</t>
  </si>
  <si>
    <t xml:space="preserve">022-03/15-11/18                                           50301-05/18-15-2          022-03/15-11/18            50301-05/18-15-4       </t>
  </si>
  <si>
    <t>F-028-15</t>
  </si>
  <si>
    <t>06.08.2015.</t>
  </si>
  <si>
    <t>IBRD</t>
  </si>
  <si>
    <t>HŽ INFRASTRUKTURA d.o.o. - za financiranje zbrinjavanja viška zaposlenih i investicija u infrastrukturu</t>
  </si>
  <si>
    <t>29.</t>
  </si>
  <si>
    <t xml:space="preserve"> 022-03/15-11/17                  50301-05/18-15-2          022-03/15-11/17              50301-05/18-15-4          </t>
  </si>
  <si>
    <t>F-029-15</t>
  </si>
  <si>
    <t>HŽ CARGO d.o.o. - za financiranje zbrinjavanja viška zaposlenih, investicija u mobilne kapacitete i IT sustava</t>
  </si>
  <si>
    <t>2035.</t>
  </si>
  <si>
    <t>30.</t>
  </si>
  <si>
    <t xml:space="preserve">022-03/15-11/19                         50301-05/18-15-2           022-03/15-11/19     50301-05/18-15-4                  </t>
  </si>
  <si>
    <t>F-030-15</t>
  </si>
  <si>
    <t>HŽ PUTNIČKI PRIJEVOZ d.o.o.- za  financiranje zbrinjavanja viška zaposlenih, investicija u mobilne kapacitete, IT sustava i projektne dokumentacije</t>
  </si>
  <si>
    <t>2032.</t>
  </si>
  <si>
    <t>31.</t>
  </si>
  <si>
    <t>17.09.2015.</t>
  </si>
  <si>
    <t>022-03/15-04/400
50301-05/18-15-2</t>
  </si>
  <si>
    <t>F-031-15</t>
  </si>
  <si>
    <t>29.10.2015.</t>
  </si>
  <si>
    <t>ULJANIK d.d. - za izdavanje bankarske garancije za povrat avansa kupcu za Nov. 524</t>
  </si>
  <si>
    <t>32.</t>
  </si>
  <si>
    <t>F-032-15</t>
  </si>
  <si>
    <t>ULJANIK d.d. - za izdavanje bankarske garancije za povrat avansa kupcu za Nov. 525</t>
  </si>
  <si>
    <t>33.</t>
  </si>
  <si>
    <t>F-033-15</t>
  </si>
  <si>
    <t>ULJANIK d.d. - za izdavanje bankarske kontragarancije za povrat avansa za Nov. 524</t>
  </si>
  <si>
    <t>34.</t>
  </si>
  <si>
    <t>F-034-15</t>
  </si>
  <si>
    <t>ULJANIK d.d. - za izdavanje bankarske kontragarancije za povrat avansa za Nov. 525</t>
  </si>
  <si>
    <t>2019.</t>
  </si>
  <si>
    <t>35.</t>
  </si>
  <si>
    <t>16.07.2015.</t>
  </si>
  <si>
    <t>022-03/15-04/282
50301-05/18-15-2</t>
  </si>
  <si>
    <t>F-035-15</t>
  </si>
  <si>
    <t>ULJANIK d.d. - za izdavanje bankarske garancije za povrat avansa kupcu za Nov. 522</t>
  </si>
  <si>
    <t>36.</t>
  </si>
  <si>
    <t>F-036-15</t>
  </si>
  <si>
    <t>37.</t>
  </si>
  <si>
    <t>F-037-15</t>
  </si>
  <si>
    <t>ULJANIK d.d. - za izdavanje bankarske kontragarancije za povrat avansa za Nov. 522</t>
  </si>
  <si>
    <t>38.</t>
  </si>
  <si>
    <t>F-038-15</t>
  </si>
  <si>
    <t>39.</t>
  </si>
  <si>
    <t>10.07.2014.</t>
  </si>
  <si>
    <t>022-03/14-11/71
50301-05/05-14-2
022-03/14-11/71
50301-05/05-14-4</t>
  </si>
  <si>
    <t>F-039-15</t>
  </si>
  <si>
    <t>02.04.2015.</t>
  </si>
  <si>
    <t>EBRD</t>
  </si>
  <si>
    <t>LUČKA UPRAVA SPLIT - dodatni zajam za financiranje Projekta obnove infrastrukture luke Split (EBRD zajam br. 42542)</t>
  </si>
  <si>
    <t>2028.</t>
  </si>
  <si>
    <t>40.</t>
  </si>
  <si>
    <t>03.09.2015.</t>
  </si>
  <si>
    <t>022-03/15-04/360
50301-05/16-15-4</t>
  </si>
  <si>
    <t>F-040-15</t>
  </si>
  <si>
    <t>03.11.2015.</t>
  </si>
  <si>
    <t>Deutsche Bank AG, London Branch</t>
  </si>
  <si>
    <t>HRVATSKE AUTOCESTE d.o.o. - za kreditno zaduženje radi urednog servisiranja dospjelih kreditnih obveza</t>
  </si>
  <si>
    <t>41.</t>
  </si>
  <si>
    <t>24.09.2015.</t>
  </si>
  <si>
    <t>022-03/15-04/413
50301-05/16-15-2</t>
  </si>
  <si>
    <t>F-041-15</t>
  </si>
  <si>
    <t>16.11.2015.</t>
  </si>
  <si>
    <t>HRVATSKE CESTE d.o.o. - za kreditno zaduženje radi financiranja projekata izgradnje državnih cesta</t>
  </si>
  <si>
    <t>2034.</t>
  </si>
  <si>
    <t>42.</t>
  </si>
  <si>
    <t>022-03/15-04/416
50301-05/18-15-2</t>
  </si>
  <si>
    <t>F-042-15</t>
  </si>
  <si>
    <t>05.11.2015.</t>
  </si>
  <si>
    <t>ULJANIK d.d. - za izdavanje bankarske garancije za povrat avansa kupcu za Nov. 526</t>
  </si>
  <si>
    <t>43.</t>
  </si>
  <si>
    <t>F-043-15</t>
  </si>
  <si>
    <t>ULJANIK d.d. - za izdavanje bankarske kontragarancije za povrat avansa za Nov. 526</t>
  </si>
  <si>
    <t>44.</t>
  </si>
  <si>
    <t>022-03/15-04/417
50301-05/18-15-2</t>
  </si>
  <si>
    <t>F-044-15</t>
  </si>
  <si>
    <t>04.11.2015.</t>
  </si>
  <si>
    <t>ULJANIK d.d. - za izdavanje bankarske garancije za povrat avansa kupcu za Nov. 527</t>
  </si>
  <si>
    <t>45.</t>
  </si>
  <si>
    <t>F-045-15</t>
  </si>
  <si>
    <t>46.</t>
  </si>
  <si>
    <t>F-046-15</t>
  </si>
  <si>
    <t>ULJANIK d.d. - za izdavanje bankarske garancije za povrat avansa kupcu za Nov. 528</t>
  </si>
  <si>
    <t>47.</t>
  </si>
  <si>
    <t>F-047-15</t>
  </si>
  <si>
    <t>48.</t>
  </si>
  <si>
    <t>F-048-15</t>
  </si>
  <si>
    <t>ULJANIK d.d. - za izdavanje bankarske garancije za povrat avansa kupcu za Nov. 529</t>
  </si>
  <si>
    <t>49.</t>
  </si>
  <si>
    <t>F-049-15</t>
  </si>
  <si>
    <t>50.</t>
  </si>
  <si>
    <t>F-050-15</t>
  </si>
  <si>
    <t>ULJANIK d.d. - za izdavanje bankarske kontragarancije za povrat avansa za Nov. 527</t>
  </si>
  <si>
    <t>51.</t>
  </si>
  <si>
    <t>F-051-15</t>
  </si>
  <si>
    <t>52.</t>
  </si>
  <si>
    <t>F-052-15</t>
  </si>
  <si>
    <t>ULJANIK d.d. - za izdavanje bankarske kontragarancije za povrat avansa za Nov. 528</t>
  </si>
  <si>
    <t>53.</t>
  </si>
  <si>
    <t>F-053-15</t>
  </si>
  <si>
    <t>54.</t>
  </si>
  <si>
    <t>F-054-15</t>
  </si>
  <si>
    <t>ULJANIK d.d. - za izdavanje bankarske kontragarancije za povrat avansa za Nov. 529</t>
  </si>
  <si>
    <t>55.</t>
  </si>
  <si>
    <t>F-055-15</t>
  </si>
  <si>
    <t>56.</t>
  </si>
  <si>
    <t>022-03/15-04/220
50301-05/18-15-2</t>
  </si>
  <si>
    <t>F-056-15</t>
  </si>
  <si>
    <t>23.12.2015.</t>
  </si>
  <si>
    <t>UBS LIMITED</t>
  </si>
  <si>
    <t>ULJANIK d.d. - za kreditno zaduženje radi financiranja Nov. 513, 514 i 515</t>
  </si>
  <si>
    <t>UKUPNO IZDANA JAMSTVA (1+2+3+4+5)</t>
  </si>
  <si>
    <t>1.) JAMSTVA IZDANA IZVANPRORAČUNSKIM KORISNICIMA</t>
  </si>
  <si>
    <t>2.) JAMSTVA IZDANA PO POSEBNOM ZAKONU</t>
  </si>
  <si>
    <t>3.) ČINIDBENA JAMSTVA</t>
  </si>
  <si>
    <t>4.) JAMSTVA ZA REFINANCIRANJE OBVEZA</t>
  </si>
  <si>
    <t>5.) NOVA FINANCIJSKA JAMSTVA</t>
  </si>
  <si>
    <t xml:space="preserve"> REKAPITULACIJA</t>
  </si>
  <si>
    <t>TUZEMNA</t>
  </si>
  <si>
    <t>INOZEMNA</t>
  </si>
  <si>
    <t xml:space="preserve">UKUPNO </t>
  </si>
  <si>
    <t>Sukladno Zakonu o izvršavanju Državnog proračuna Republike Hrvatske za 2015. godinu (Narodne novine, broj 14/2014 i 103/2015), članku 31., stavku 2. i 3., godišnja vrijednost novih financijskih jamstava za 2015. godinu iznosi 6.000.000.000,00 kuna od čega se iznos od 2.500.000.000,00 kuna odnosi na izvanproračunske korisnike državnog proračuna.  Nova financijska jamstva izdana su u iznosu od 353.760.993,97 kuna, a za izvanproračunske korisnike jamstva su izdana u iznosu od 1.954.526.026,96 kuna. U godišnju vrijednost novih financijskih jamstava ne ulazi vrijednost jamstava danih za refinanciranje i reprogramiranje obveza iz prethodnih godina za koje je bilo dano jamstvo.
U iznos od 10.848.625.342,12 kuna, osim jamstava odobrenih za refinanciranje i reprogramiranje obveza iz prethodnih godina za koje je bilo dano jamstvo u iznosu od 2.644.863.400,00 kuna, uključena su i činidbena jamstva u iznosu od 4.613.961.227,69 kuna te jamstva koja su u nadležnosti Hrvatskoga sabora odnosno jamstva za koja Hrvatski sabor donosi posebne zakone, a koje kredite / zajmove odobravaju međunarodne financijske institucije, u iznosu od 1.281.513.693,50 kuna.</t>
  </si>
  <si>
    <t>PREGLED PLAĆANJA - PROTESTIRANA DRŽAVNA JAMSTVA U 2015. GODINI</t>
  </si>
  <si>
    <t xml:space="preserve"> PREGLED IZDANIH  JAMSTAVA U 2015. GODINI</t>
  </si>
</sst>
</file>

<file path=xl/styles.xml><?xml version="1.0" encoding="utf-8"?>
<styleSheet xmlns="http://schemas.openxmlformats.org/spreadsheetml/2006/main">
  <numFmts count="6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(* #,##0.0000_);_(* \(#,##0.0000\);_(* &quot;-&quot;????_);_(@_)"/>
    <numFmt numFmtId="182" formatCode="#,##0.000000"/>
    <numFmt numFmtId="183" formatCode="_-* #,##0.000000_-;\-* #,##0.000000_-;_-* &quot;-&quot;??????_-;_-@_-"/>
    <numFmt numFmtId="184" formatCode="#,##0.00000000000000_ ;\-#,##0.00000000000000\ "/>
    <numFmt numFmtId="185" formatCode="_-* #,##0.00000000000000_-;\-* #,##0.00000000000000_-;_-* &quot;-&quot;??????????????_-;_-@_-"/>
    <numFmt numFmtId="186" formatCode="d\-mmm\-yyyy/"/>
    <numFmt numFmtId="187" formatCode="&quot;kn&quot;\ #,##0.00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0.0000"/>
    <numFmt numFmtId="192" formatCode="_-* #,##0.0000_-;\-* #,##0.0000_-;_-* &quot;-&quot;????_-;_-@_-"/>
    <numFmt numFmtId="193" formatCode="_-[$DEM]\ * #,##0.00_-;\-[$DEM]\ * #,##0.00_-;_-[$DEM]\ * &quot;-&quot;??_-;_-@_-"/>
    <numFmt numFmtId="194" formatCode="d\-mmm\-yy"/>
    <numFmt numFmtId="195" formatCode="#,##0.00\ _k_n"/>
    <numFmt numFmtId="196" formatCode="#,##0.00\ [$CHF]"/>
    <numFmt numFmtId="197" formatCode="[$€-2]\ #,##0.00"/>
    <numFmt numFmtId="198" formatCode="dd/mm/yy/"/>
    <numFmt numFmtId="199" formatCode="dd\-mmm\-yy"/>
    <numFmt numFmtId="200" formatCode="#,##0.00\ &quot;kn&quot;"/>
    <numFmt numFmtId="201" formatCode="#,##0.00\ [$DM-407]"/>
    <numFmt numFmtId="202" formatCode="#,##0.00\ [$USD]"/>
    <numFmt numFmtId="203" formatCode="#,##0.00\ [$€-1]"/>
    <numFmt numFmtId="204" formatCode="#,##0.00\ [$DEM]"/>
    <numFmt numFmtId="205" formatCode="0.000000"/>
    <numFmt numFmtId="206" formatCode="_-* #,##0.000000\ _k_n_-;\-* #,##0.000000\ _k_n_-;_-* &quot;-&quot;??????\ _k_n_-;_-@_-"/>
    <numFmt numFmtId="207" formatCode="[$€-2]\ #,##0.000000"/>
    <numFmt numFmtId="208" formatCode="[$€-2]\ #,##0.00;[Red]\-[$€-2]\ #,##0.00"/>
    <numFmt numFmtId="209" formatCode="_(* #,##0.000_);_(* \(#,##0.000\);_(* &quot;-&quot;??_);_(@_)"/>
    <numFmt numFmtId="210" formatCode="_-* #,##0.00\ [$€-1]_-;\-* #,##0.00\ [$€-1]_-;_-* &quot;-&quot;??\ [$€-1]_-;_-@_-"/>
    <numFmt numFmtId="211" formatCode="0.00000"/>
    <numFmt numFmtId="212" formatCode="0.000"/>
    <numFmt numFmtId="213" formatCode="0.0"/>
    <numFmt numFmtId="214" formatCode="_(* #,##0.0_);_(* \(#,##0.0\);_(* &quot;-&quot;??_);_(@_)"/>
    <numFmt numFmtId="215" formatCode="_(* #,##0_);_(* \(#,##0\);_(* &quot;-&quot;??_);_(@_)"/>
    <numFmt numFmtId="216" formatCode="[$$-409]#,##0.00"/>
    <numFmt numFmtId="217" formatCode="[$-41A]d\.\ mmmm\ yyyy"/>
    <numFmt numFmtId="218" formatCode="d/m/;@"/>
    <numFmt numFmtId="219" formatCode="#,##0.00;[Red]#,##0.00"/>
    <numFmt numFmtId="220" formatCode="#,##0.00000"/>
    <numFmt numFmtId="221" formatCode="_-* #,##0.00000\ _k_n_-;\-* #,##0.00000\ _k_n_-;_-* &quot;-&quot;?????\ _k_n_-;_-@_-"/>
    <numFmt numFmtId="222" formatCode="[$-41A]d\.\ mmmm\ yyyy\."/>
    <numFmt numFmtId="223" formatCode="mmm/yyyy"/>
    <numFmt numFmtId="224" formatCode="d\.m\.yyyy\.;@"/>
  </numFmts>
  <fonts count="8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Times New Roman CE"/>
      <family val="0"/>
    </font>
    <font>
      <b/>
      <sz val="12"/>
      <color indexed="48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10"/>
      <name val="Times New Roman CE"/>
      <family val="1"/>
    </font>
    <font>
      <sz val="12"/>
      <color indexed="10"/>
      <name val="Arial Unicode MS"/>
      <family val="2"/>
    </font>
    <font>
      <b/>
      <sz val="13"/>
      <name val="Times New Roman CE"/>
      <family val="1"/>
    </font>
    <font>
      <b/>
      <sz val="13"/>
      <color indexed="10"/>
      <name val="Times New Roman CE"/>
      <family val="1"/>
    </font>
    <font>
      <b/>
      <sz val="11"/>
      <name val="Times New Roman CE"/>
      <family val="0"/>
    </font>
    <font>
      <sz val="24"/>
      <name val="Times New Roman"/>
      <family val="1"/>
    </font>
    <font>
      <b/>
      <sz val="16"/>
      <name val="Times New Roman"/>
      <family val="1"/>
    </font>
    <font>
      <sz val="2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u val="singleAccounting"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2"/>
      <color rgb="FFFF000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FF0000"/>
      <name val="Times New Roman CE"/>
      <family val="1"/>
    </font>
    <font>
      <b/>
      <sz val="12"/>
      <color rgb="FFFF0000"/>
      <name val="Arial Unicode MS"/>
      <family val="2"/>
    </font>
    <font>
      <b/>
      <sz val="12"/>
      <color rgb="FFFF0000"/>
      <name val="Times New Roman CE"/>
      <family val="1"/>
    </font>
    <font>
      <sz val="12"/>
      <color rgb="FFFF0000"/>
      <name val="Arial Unicode MS"/>
      <family val="2"/>
    </font>
    <font>
      <b/>
      <sz val="13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6" fillId="0" borderId="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6" xfId="64" applyNumberFormat="1" applyFont="1" applyFill="1" applyBorder="1" applyAlignment="1">
      <alignment horizontal="right" vertical="center"/>
    </xf>
    <xf numFmtId="4" fontId="3" fillId="34" borderId="17" xfId="64" applyNumberFormat="1" applyFont="1" applyFill="1" applyBorder="1" applyAlignment="1">
      <alignment horizontal="right" vertical="center"/>
    </xf>
    <xf numFmtId="4" fontId="3" fillId="34" borderId="18" xfId="64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79" fontId="8" fillId="33" borderId="12" xfId="64" applyFont="1" applyFill="1" applyBorder="1" applyAlignment="1">
      <alignment horizontal="center" vertical="center"/>
    </xf>
    <xf numFmtId="4" fontId="8" fillId="33" borderId="10" xfId="64" applyNumberFormat="1" applyFont="1" applyFill="1" applyBorder="1" applyAlignment="1">
      <alignment horizontal="right" vertical="center"/>
    </xf>
    <xf numFmtId="4" fontId="8" fillId="33" borderId="13" xfId="64" applyNumberFormat="1" applyFont="1" applyFill="1" applyBorder="1" applyAlignment="1">
      <alignment horizontal="right" vertical="center"/>
    </xf>
    <xf numFmtId="4" fontId="8" fillId="33" borderId="12" xfId="64" applyNumberFormat="1" applyFont="1" applyFill="1" applyBorder="1" applyAlignment="1">
      <alignment horizontal="right" vertical="center"/>
    </xf>
    <xf numFmtId="4" fontId="8" fillId="33" borderId="21" xfId="64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179" fontId="8" fillId="0" borderId="0" xfId="64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179" fontId="8" fillId="33" borderId="12" xfId="64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4" fontId="8" fillId="33" borderId="22" xfId="64" applyNumberFormat="1" applyFont="1" applyFill="1" applyBorder="1" applyAlignment="1">
      <alignment horizontal="right" vertical="center"/>
    </xf>
    <xf numFmtId="4" fontId="8" fillId="33" borderId="23" xfId="64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center"/>
    </xf>
    <xf numFmtId="4" fontId="3" fillId="34" borderId="24" xfId="64" applyNumberFormat="1" applyFont="1" applyFill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3" fillId="34" borderId="2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3" fillId="34" borderId="25" xfId="64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0" xfId="64" applyNumberFormat="1" applyFont="1" applyFill="1" applyBorder="1" applyAlignment="1">
      <alignment horizontal="right" vertical="center"/>
    </xf>
    <xf numFmtId="4" fontId="6" fillId="35" borderId="13" xfId="64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35" borderId="27" xfId="64" applyNumberFormat="1" applyFont="1" applyFill="1" applyBorder="1" applyAlignment="1">
      <alignment horizontal="right" vertical="center"/>
    </xf>
    <xf numFmtId="4" fontId="3" fillId="34" borderId="28" xfId="64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3" fillId="34" borderId="29" xfId="64" applyNumberFormat="1" applyFont="1" applyFill="1" applyBorder="1" applyAlignment="1">
      <alignment horizontal="right" vertical="center"/>
    </xf>
    <xf numFmtId="4" fontId="3" fillId="34" borderId="30" xfId="64" applyNumberFormat="1" applyFont="1" applyFill="1" applyBorder="1" applyAlignment="1">
      <alignment horizontal="right" vertical="center"/>
    </xf>
    <xf numFmtId="4" fontId="6" fillId="35" borderId="31" xfId="64" applyNumberFormat="1" applyFont="1" applyFill="1" applyBorder="1" applyAlignment="1">
      <alignment horizontal="right" vertical="center"/>
    </xf>
    <xf numFmtId="179" fontId="8" fillId="33" borderId="15" xfId="64" applyFont="1" applyFill="1" applyBorder="1" applyAlignment="1">
      <alignment horizontal="center" vertical="center"/>
    </xf>
    <xf numFmtId="4" fontId="8" fillId="33" borderId="15" xfId="64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8" fillId="33" borderId="32" xfId="64" applyNumberFormat="1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vertical="center"/>
    </xf>
    <xf numFmtId="20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33" borderId="33" xfId="64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/>
    </xf>
    <xf numFmtId="0" fontId="71" fillId="33" borderId="13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179" fontId="71" fillId="33" borderId="12" xfId="64" applyFont="1" applyFill="1" applyBorder="1" applyAlignment="1">
      <alignment horizontal="center" vertical="center"/>
    </xf>
    <xf numFmtId="4" fontId="71" fillId="33" borderId="10" xfId="64" applyNumberFormat="1" applyFont="1" applyFill="1" applyBorder="1" applyAlignment="1">
      <alignment horizontal="right" vertical="center"/>
    </xf>
    <xf numFmtId="4" fontId="71" fillId="33" borderId="13" xfId="64" applyNumberFormat="1" applyFont="1" applyFill="1" applyBorder="1" applyAlignment="1">
      <alignment horizontal="right" vertical="center"/>
    </xf>
    <xf numFmtId="4" fontId="71" fillId="33" borderId="12" xfId="64" applyNumberFormat="1" applyFont="1" applyFill="1" applyBorder="1" applyAlignment="1">
      <alignment horizontal="right" vertical="center"/>
    </xf>
    <xf numFmtId="0" fontId="71" fillId="33" borderId="12" xfId="0" applyFont="1" applyFill="1" applyBorder="1" applyAlignment="1">
      <alignment vertical="center"/>
    </xf>
    <xf numFmtId="0" fontId="71" fillId="33" borderId="15" xfId="0" applyFont="1" applyFill="1" applyBorder="1" applyAlignment="1">
      <alignment vertical="center"/>
    </xf>
    <xf numFmtId="0" fontId="71" fillId="33" borderId="22" xfId="0" applyFont="1" applyFill="1" applyBorder="1" applyAlignment="1">
      <alignment vertical="center"/>
    </xf>
    <xf numFmtId="0" fontId="71" fillId="33" borderId="23" xfId="0" applyFont="1" applyFill="1" applyBorder="1" applyAlignment="1">
      <alignment horizontal="center" vertical="center"/>
    </xf>
    <xf numFmtId="4" fontId="71" fillId="33" borderId="23" xfId="64" applyNumberFormat="1" applyFont="1" applyFill="1" applyBorder="1" applyAlignment="1">
      <alignment horizontal="right" vertical="center"/>
    </xf>
    <xf numFmtId="4" fontId="72" fillId="35" borderId="22" xfId="64" applyNumberFormat="1" applyFont="1" applyFill="1" applyBorder="1" applyAlignment="1">
      <alignment horizontal="right" vertical="center"/>
    </xf>
    <xf numFmtId="4" fontId="72" fillId="35" borderId="23" xfId="64" applyNumberFormat="1" applyFont="1" applyFill="1" applyBorder="1" applyAlignment="1">
      <alignment horizontal="right" vertical="center"/>
    </xf>
    <xf numFmtId="0" fontId="72" fillId="35" borderId="34" xfId="0" applyFont="1" applyFill="1" applyBorder="1" applyAlignment="1">
      <alignment horizontal="center" vertical="center"/>
    </xf>
    <xf numFmtId="0" fontId="72" fillId="35" borderId="31" xfId="0" applyFont="1" applyFill="1" applyBorder="1" applyAlignment="1">
      <alignment horizontal="center" vertical="center"/>
    </xf>
    <xf numFmtId="0" fontId="72" fillId="35" borderId="35" xfId="0" applyFont="1" applyFill="1" applyBorder="1" applyAlignment="1">
      <alignment horizontal="center" vertical="center"/>
    </xf>
    <xf numFmtId="4" fontId="72" fillId="35" borderId="34" xfId="64" applyNumberFormat="1" applyFont="1" applyFill="1" applyBorder="1" applyAlignment="1">
      <alignment horizontal="right" vertical="center"/>
    </xf>
    <xf numFmtId="4" fontId="72" fillId="35" borderId="35" xfId="64" applyNumberFormat="1" applyFont="1" applyFill="1" applyBorder="1" applyAlignment="1">
      <alignment horizontal="right" vertical="center"/>
    </xf>
    <xf numFmtId="0" fontId="73" fillId="33" borderId="22" xfId="0" applyFont="1" applyFill="1" applyBorder="1" applyAlignment="1">
      <alignment vertical="center"/>
    </xf>
    <xf numFmtId="0" fontId="73" fillId="33" borderId="15" xfId="0" applyFont="1" applyFill="1" applyBorder="1" applyAlignment="1">
      <alignment horizontal="center" vertical="center"/>
    </xf>
    <xf numFmtId="4" fontId="73" fillId="33" borderId="22" xfId="0" applyNumberFormat="1" applyFont="1" applyFill="1" applyBorder="1" applyAlignment="1">
      <alignment horizontal="right" vertical="center"/>
    </xf>
    <xf numFmtId="4" fontId="73" fillId="33" borderId="22" xfId="64" applyNumberFormat="1" applyFont="1" applyFill="1" applyBorder="1" applyAlignment="1">
      <alignment horizontal="right" vertical="center"/>
    </xf>
    <xf numFmtId="4" fontId="73" fillId="33" borderId="15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43" fontId="72" fillId="0" borderId="0" xfId="0" applyNumberFormat="1" applyFont="1" applyFill="1" applyBorder="1" applyAlignment="1">
      <alignment vertical="center"/>
    </xf>
    <xf numFmtId="4" fontId="72" fillId="0" borderId="0" xfId="0" applyNumberFormat="1" applyFont="1" applyFill="1" applyBorder="1" applyAlignment="1">
      <alignment vertical="center"/>
    </xf>
    <xf numFmtId="14" fontId="5" fillId="0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" fontId="3" fillId="34" borderId="37" xfId="0" applyNumberFormat="1" applyFont="1" applyFill="1" applyBorder="1" applyAlignment="1">
      <alignment horizontal="right" vertical="center"/>
    </xf>
    <xf numFmtId="4" fontId="3" fillId="34" borderId="37" xfId="64" applyNumberFormat="1" applyFont="1" applyFill="1" applyBorder="1" applyAlignment="1">
      <alignment horizontal="right" vertical="center"/>
    </xf>
    <xf numFmtId="4" fontId="3" fillId="34" borderId="38" xfId="64" applyNumberFormat="1" applyFont="1" applyFill="1" applyBorder="1" applyAlignment="1">
      <alignment horizontal="right" vertical="center"/>
    </xf>
    <xf numFmtId="4" fontId="3" fillId="34" borderId="36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72" fillId="35" borderId="10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4" fontId="3" fillId="0" borderId="17" xfId="64" applyNumberFormat="1" applyFont="1" applyFill="1" applyBorder="1" applyAlignment="1">
      <alignment vertical="center"/>
    </xf>
    <xf numFmtId="4" fontId="5" fillId="0" borderId="17" xfId="64" applyNumberFormat="1" applyFont="1" applyFill="1" applyBorder="1" applyAlignment="1">
      <alignment horizontal="right" vertical="center"/>
    </xf>
    <xf numFmtId="4" fontId="5" fillId="0" borderId="18" xfId="64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38" xfId="64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center" vertical="center"/>
    </xf>
    <xf numFmtId="4" fontId="3" fillId="0" borderId="17" xfId="64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79" fontId="3" fillId="0" borderId="17" xfId="64" applyFont="1" applyFill="1" applyBorder="1" applyAlignment="1">
      <alignment vertical="center"/>
    </xf>
    <xf numFmtId="4" fontId="3" fillId="34" borderId="41" xfId="0" applyNumberFormat="1" applyFont="1" applyFill="1" applyBorder="1" applyAlignment="1">
      <alignment horizontal="right" vertical="center"/>
    </xf>
    <xf numFmtId="4" fontId="3" fillId="34" borderId="42" xfId="64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" fontId="3" fillId="34" borderId="46" xfId="0" applyNumberFormat="1" applyFont="1" applyFill="1" applyBorder="1" applyAlignment="1">
      <alignment horizontal="right" vertical="center"/>
    </xf>
    <xf numFmtId="4" fontId="3" fillId="34" borderId="47" xfId="64" applyNumberFormat="1" applyFont="1" applyFill="1" applyBorder="1" applyAlignment="1">
      <alignment horizontal="right" vertical="center"/>
    </xf>
    <xf numFmtId="0" fontId="72" fillId="35" borderId="13" xfId="0" applyFont="1" applyFill="1" applyBorder="1" applyAlignment="1">
      <alignment horizontal="center" vertical="center"/>
    </xf>
    <xf numFmtId="4" fontId="72" fillId="35" borderId="10" xfId="64" applyNumberFormat="1" applyFont="1" applyFill="1" applyBorder="1" applyAlignment="1">
      <alignment horizontal="right" vertical="center"/>
    </xf>
    <xf numFmtId="4" fontId="72" fillId="35" borderId="13" xfId="64" applyNumberFormat="1" applyFont="1" applyFill="1" applyBorder="1" applyAlignment="1">
      <alignment horizontal="right" vertical="center"/>
    </xf>
    <xf numFmtId="4" fontId="6" fillId="35" borderId="12" xfId="64" applyNumberFormat="1" applyFont="1" applyFill="1" applyBorder="1" applyAlignment="1">
      <alignment horizontal="right" vertical="center"/>
    </xf>
    <xf numFmtId="14" fontId="5" fillId="0" borderId="40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" fontId="3" fillId="34" borderId="41" xfId="64" applyNumberFormat="1" applyFont="1" applyFill="1" applyBorder="1" applyAlignment="1">
      <alignment horizontal="right" vertical="center"/>
    </xf>
    <xf numFmtId="4" fontId="3" fillId="34" borderId="40" xfId="0" applyNumberFormat="1" applyFont="1" applyFill="1" applyBorder="1" applyAlignment="1">
      <alignment horizontal="right" vertical="center"/>
    </xf>
    <xf numFmtId="0" fontId="72" fillId="35" borderId="33" xfId="0" applyFont="1" applyFill="1" applyBorder="1" applyAlignment="1">
      <alignment horizontal="center" vertical="center"/>
    </xf>
    <xf numFmtId="0" fontId="72" fillId="35" borderId="49" xfId="0" applyFont="1" applyFill="1" applyBorder="1" applyAlignment="1">
      <alignment horizontal="center" vertical="center"/>
    </xf>
    <xf numFmtId="4" fontId="8" fillId="33" borderId="49" xfId="0" applyNumberFormat="1" applyFont="1" applyFill="1" applyBorder="1" applyAlignment="1">
      <alignment horizontal="right" vertical="center"/>
    </xf>
    <xf numFmtId="4" fontId="3" fillId="34" borderId="45" xfId="0" applyNumberFormat="1" applyFont="1" applyFill="1" applyBorder="1" applyAlignment="1">
      <alignment horizontal="right" vertical="center"/>
    </xf>
    <xf numFmtId="14" fontId="5" fillId="0" borderId="5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4" fontId="3" fillId="34" borderId="51" xfId="0" applyNumberFormat="1" applyFont="1" applyFill="1" applyBorder="1" applyAlignment="1">
      <alignment horizontal="right" vertical="center"/>
    </xf>
    <xf numFmtId="4" fontId="3" fillId="34" borderId="52" xfId="0" applyNumberFormat="1" applyFont="1" applyFill="1" applyBorder="1" applyAlignment="1">
      <alignment horizontal="right" vertical="center"/>
    </xf>
    <xf numFmtId="4" fontId="3" fillId="34" borderId="29" xfId="0" applyNumberFormat="1" applyFont="1" applyFill="1" applyBorder="1" applyAlignment="1">
      <alignment horizontal="right" vertical="center"/>
    </xf>
    <xf numFmtId="14" fontId="5" fillId="0" borderId="48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4" fontId="3" fillId="34" borderId="0" xfId="64" applyNumberFormat="1" applyFont="1" applyFill="1" applyBorder="1" applyAlignment="1">
      <alignment horizontal="right" vertical="center"/>
    </xf>
    <xf numFmtId="4" fontId="3" fillId="34" borderId="53" xfId="0" applyNumberFormat="1" applyFont="1" applyFill="1" applyBorder="1" applyAlignment="1">
      <alignment horizontal="right" vertical="center"/>
    </xf>
    <xf numFmtId="14" fontId="5" fillId="0" borderId="5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3" fillId="34" borderId="55" xfId="0" applyNumberFormat="1" applyFont="1" applyFill="1" applyBorder="1" applyAlignment="1">
      <alignment horizontal="right" vertical="center"/>
    </xf>
    <xf numFmtId="4" fontId="3" fillId="34" borderId="55" xfId="64" applyNumberFormat="1" applyFont="1" applyFill="1" applyBorder="1" applyAlignment="1">
      <alignment horizontal="right" vertical="center"/>
    </xf>
    <xf numFmtId="4" fontId="3" fillId="34" borderId="56" xfId="0" applyNumberFormat="1" applyFont="1" applyFill="1" applyBorder="1" applyAlignment="1">
      <alignment horizontal="right" vertical="center"/>
    </xf>
    <xf numFmtId="4" fontId="3" fillId="34" borderId="56" xfId="64" applyNumberFormat="1" applyFont="1" applyFill="1" applyBorder="1" applyAlignment="1">
      <alignment horizontal="right" vertical="center"/>
    </xf>
    <xf numFmtId="0" fontId="71" fillId="33" borderId="22" xfId="0" applyFont="1" applyFill="1" applyBorder="1" applyAlignment="1">
      <alignment horizontal="center" vertical="center"/>
    </xf>
    <xf numFmtId="179" fontId="8" fillId="33" borderId="15" xfId="64" applyFont="1" applyFill="1" applyBorder="1" applyAlignment="1">
      <alignment horizontal="right" vertical="center"/>
    </xf>
    <xf numFmtId="14" fontId="5" fillId="34" borderId="57" xfId="0" applyNumberFormat="1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left" vertical="center"/>
    </xf>
    <xf numFmtId="0" fontId="73" fillId="0" borderId="59" xfId="0" applyFont="1" applyFill="1" applyBorder="1" applyAlignment="1">
      <alignment vertical="center"/>
    </xf>
    <xf numFmtId="0" fontId="73" fillId="0" borderId="59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4" fontId="7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220" fontId="9" fillId="0" borderId="0" xfId="0" applyNumberFormat="1" applyFont="1" applyFill="1" applyAlignment="1">
      <alignment horizontal="right" vertical="center"/>
    </xf>
    <xf numFmtId="4" fontId="9" fillId="0" borderId="60" xfId="0" applyNumberFormat="1" applyFont="1" applyFill="1" applyBorder="1" applyAlignment="1">
      <alignment vertical="center"/>
    </xf>
    <xf numFmtId="4" fontId="9" fillId="0" borderId="61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horizontal="right" vertical="center"/>
    </xf>
    <xf numFmtId="4" fontId="9" fillId="0" borderId="62" xfId="0" applyNumberFormat="1" applyFont="1" applyFill="1" applyBorder="1" applyAlignment="1">
      <alignment vertical="center"/>
    </xf>
    <xf numFmtId="0" fontId="9" fillId="0" borderId="63" xfId="0" applyFont="1" applyFill="1" applyBorder="1" applyAlignment="1">
      <alignment horizontal="right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4" fontId="6" fillId="35" borderId="23" xfId="64" applyNumberFormat="1" applyFont="1" applyFill="1" applyBorder="1" applyAlignment="1">
      <alignment horizontal="right" vertical="center"/>
    </xf>
    <xf numFmtId="4" fontId="6" fillId="35" borderId="21" xfId="64" applyNumberFormat="1" applyFont="1" applyFill="1" applyBorder="1" applyAlignment="1">
      <alignment horizontal="right" vertical="center"/>
    </xf>
    <xf numFmtId="4" fontId="6" fillId="35" borderId="64" xfId="64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right" vertical="center"/>
    </xf>
    <xf numFmtId="4" fontId="8" fillId="33" borderId="65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 vertical="center"/>
    </xf>
    <xf numFmtId="171" fontId="8" fillId="36" borderId="66" xfId="0" applyNumberFormat="1" applyFont="1" applyFill="1" applyBorder="1" applyAlignment="1">
      <alignment horizontal="right" vertical="center"/>
    </xf>
    <xf numFmtId="4" fontId="8" fillId="0" borderId="42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horizontal="right" vertical="center"/>
    </xf>
    <xf numFmtId="14" fontId="5" fillId="34" borderId="67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right" vertical="center"/>
    </xf>
    <xf numFmtId="4" fontId="3" fillId="34" borderId="69" xfId="0" applyNumberFormat="1" applyFont="1" applyFill="1" applyBorder="1" applyAlignment="1">
      <alignment horizontal="right" vertical="center"/>
    </xf>
    <xf numFmtId="0" fontId="5" fillId="34" borderId="70" xfId="0" applyFont="1" applyFill="1" applyBorder="1" applyAlignment="1">
      <alignment horizontal="left" vertical="center"/>
    </xf>
    <xf numFmtId="0" fontId="5" fillId="34" borderId="70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4" fontId="3" fillId="34" borderId="70" xfId="0" applyNumberFormat="1" applyFont="1" applyFill="1" applyBorder="1" applyAlignment="1">
      <alignment horizontal="right" vertical="center"/>
    </xf>
    <xf numFmtId="4" fontId="3" fillId="34" borderId="70" xfId="64" applyNumberFormat="1" applyFont="1" applyFill="1" applyBorder="1" applyAlignment="1">
      <alignment horizontal="right" vertical="center"/>
    </xf>
    <xf numFmtId="4" fontId="3" fillId="34" borderId="73" xfId="64" applyNumberFormat="1" applyFont="1" applyFill="1" applyBorder="1" applyAlignment="1">
      <alignment horizontal="right" vertical="center"/>
    </xf>
    <xf numFmtId="4" fontId="9" fillId="0" borderId="74" xfId="0" applyNumberFormat="1" applyFont="1" applyFill="1" applyBorder="1" applyAlignment="1">
      <alignment vertical="center"/>
    </xf>
    <xf numFmtId="0" fontId="9" fillId="0" borderId="7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43" fontId="75" fillId="0" borderId="0" xfId="0" applyNumberFormat="1" applyFont="1" applyFill="1" applyBorder="1" applyAlignment="1">
      <alignment horizontal="right" vertical="center"/>
    </xf>
    <xf numFmtId="43" fontId="75" fillId="0" borderId="77" xfId="0" applyNumberFormat="1" applyFont="1" applyFill="1" applyBorder="1" applyAlignment="1">
      <alignment horizontal="right" vertical="center"/>
    </xf>
    <xf numFmtId="0" fontId="9" fillId="0" borderId="78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71" fontId="8" fillId="36" borderId="33" xfId="0" applyNumberFormat="1" applyFont="1" applyFill="1" applyBorder="1" applyAlignment="1">
      <alignment horizontal="center" vertical="center"/>
    </xf>
    <xf numFmtId="171" fontId="8" fillId="36" borderId="83" xfId="0" applyNumberFormat="1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4" fillId="0" borderId="0" xfId="52" applyNumberFormat="1" applyFont="1" applyAlignment="1">
      <alignment horizontal="right"/>
      <protection/>
    </xf>
    <xf numFmtId="4" fontId="4" fillId="0" borderId="0" xfId="52" applyNumberFormat="1" applyFont="1">
      <alignment/>
      <protection/>
    </xf>
    <xf numFmtId="0" fontId="77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77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78" fillId="0" borderId="0" xfId="52" applyFont="1" applyAlignment="1">
      <alignment horizontal="left"/>
      <protection/>
    </xf>
    <xf numFmtId="0" fontId="78" fillId="0" borderId="0" xfId="52" applyFont="1" applyAlignment="1">
      <alignment/>
      <protection/>
    </xf>
    <xf numFmtId="0" fontId="79" fillId="0" borderId="0" xfId="52" applyFont="1" applyAlignment="1">
      <alignment horizontal="left"/>
      <protection/>
    </xf>
    <xf numFmtId="0" fontId="79" fillId="0" borderId="0" xfId="52" applyFont="1" applyAlignment="1">
      <alignment horizontal="center"/>
      <protection/>
    </xf>
    <xf numFmtId="0" fontId="79" fillId="0" borderId="0" xfId="52" applyFont="1">
      <alignment/>
      <protection/>
    </xf>
    <xf numFmtId="4" fontId="79" fillId="0" borderId="0" xfId="52" applyNumberFormat="1" applyFont="1" applyAlignment="1">
      <alignment horizontal="right"/>
      <protection/>
    </xf>
    <xf numFmtId="4" fontId="79" fillId="0" borderId="0" xfId="52" applyNumberFormat="1" applyFont="1">
      <alignment/>
      <protection/>
    </xf>
    <xf numFmtId="0" fontId="13" fillId="0" borderId="87" xfId="52" applyFont="1" applyBorder="1" applyAlignment="1">
      <alignment horizontal="center" vertical="center" wrapText="1"/>
      <protection/>
    </xf>
    <xf numFmtId="0" fontId="13" fillId="0" borderId="88" xfId="52" applyFont="1" applyBorder="1" applyAlignment="1">
      <alignment horizontal="center" vertical="center" wrapText="1"/>
      <protection/>
    </xf>
    <xf numFmtId="0" fontId="43" fillId="0" borderId="89" xfId="52" applyFont="1" applyBorder="1" applyAlignment="1">
      <alignment horizontal="center" vertical="center" wrapText="1"/>
      <protection/>
    </xf>
    <xf numFmtId="0" fontId="13" fillId="0" borderId="89" xfId="52" applyFont="1" applyBorder="1" applyAlignment="1">
      <alignment horizontal="center" vertical="center" wrapText="1"/>
      <protection/>
    </xf>
    <xf numFmtId="0" fontId="13" fillId="0" borderId="89" xfId="52" applyFont="1" applyBorder="1" applyAlignment="1">
      <alignment horizontal="center" vertical="center"/>
      <protection/>
    </xf>
    <xf numFmtId="0" fontId="13" fillId="0" borderId="90" xfId="52" applyFont="1" applyBorder="1" applyAlignment="1">
      <alignment horizontal="center" vertical="center"/>
      <protection/>
    </xf>
    <xf numFmtId="4" fontId="13" fillId="0" borderId="89" xfId="52" applyNumberFormat="1" applyFont="1" applyBorder="1" applyAlignment="1">
      <alignment horizontal="center" vertical="center" wrapText="1"/>
      <protection/>
    </xf>
    <xf numFmtId="4" fontId="13" fillId="0" borderId="91" xfId="52" applyNumberFormat="1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13" fillId="0" borderId="92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22" xfId="52" applyFont="1" applyBorder="1" applyAlignment="1" quotePrefix="1">
      <alignment horizontal="center" vertical="center"/>
      <protection/>
    </xf>
    <xf numFmtId="0" fontId="13" fillId="0" borderId="93" xfId="52" applyFont="1" applyBorder="1" applyAlignment="1">
      <alignment horizontal="center" vertical="center" wrapText="1"/>
      <protection/>
    </xf>
    <xf numFmtId="0" fontId="13" fillId="0" borderId="93" xfId="52" applyFont="1" applyBorder="1" applyAlignment="1">
      <alignment horizontal="center" vertical="center"/>
      <protection/>
    </xf>
    <xf numFmtId="0" fontId="43" fillId="0" borderId="93" xfId="52" applyFont="1" applyBorder="1" applyAlignment="1">
      <alignment horizontal="center" vertical="center" wrapText="1"/>
      <protection/>
    </xf>
    <xf numFmtId="0" fontId="13" fillId="0" borderId="93" xfId="52" applyFont="1" applyBorder="1" applyAlignment="1">
      <alignment horizontal="center" vertical="center"/>
      <protection/>
    </xf>
    <xf numFmtId="0" fontId="43" fillId="0" borderId="94" xfId="52" applyFont="1" applyBorder="1" applyAlignment="1">
      <alignment horizontal="center" vertical="center" wrapText="1"/>
      <protection/>
    </xf>
    <xf numFmtId="0" fontId="13" fillId="0" borderId="95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1" fontId="13" fillId="0" borderId="10" xfId="52" applyNumberFormat="1" applyFont="1" applyBorder="1" applyAlignment="1">
      <alignment horizontal="center" vertical="center"/>
      <protection/>
    </xf>
    <xf numFmtId="3" fontId="13" fillId="0" borderId="10" xfId="52" applyNumberFormat="1" applyFont="1" applyBorder="1" applyAlignment="1">
      <alignment horizontal="center" vertical="center"/>
      <protection/>
    </xf>
    <xf numFmtId="3" fontId="13" fillId="0" borderId="96" xfId="52" applyNumberFormat="1" applyFont="1" applyBorder="1" applyAlignment="1">
      <alignment horizontal="center" vertical="center"/>
      <protection/>
    </xf>
    <xf numFmtId="0" fontId="3" fillId="0" borderId="97" xfId="52" applyFont="1" applyBorder="1" applyAlignment="1">
      <alignment horizontal="center" vertical="center"/>
      <protection/>
    </xf>
    <xf numFmtId="14" fontId="3" fillId="0" borderId="16" xfId="52" applyNumberFormat="1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/>
      <protection/>
    </xf>
    <xf numFmtId="14" fontId="3" fillId="0" borderId="17" xfId="52" applyNumberFormat="1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1" fontId="3" fillId="0" borderId="17" xfId="52" applyNumberFormat="1" applyFont="1" applyBorder="1" applyAlignment="1">
      <alignment horizontal="center" vertical="center"/>
      <protection/>
    </xf>
    <xf numFmtId="4" fontId="3" fillId="0" borderId="24" xfId="52" applyNumberFormat="1" applyFont="1" applyBorder="1" applyAlignment="1">
      <alignment horizontal="center" vertical="center"/>
      <protection/>
    </xf>
    <xf numFmtId="4" fontId="3" fillId="0" borderId="98" xfId="52" applyNumberFormat="1" applyFont="1" applyBorder="1" applyAlignment="1">
      <alignment horizontal="center" vertical="center"/>
      <protection/>
    </xf>
    <xf numFmtId="0" fontId="44" fillId="0" borderId="0" xfId="51" applyFont="1">
      <alignment/>
      <protection/>
    </xf>
    <xf numFmtId="3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99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86" xfId="52" applyNumberFormat="1" applyFont="1" applyBorder="1" applyAlignment="1">
      <alignment horizontal="center" vertical="center"/>
      <protection/>
    </xf>
    <xf numFmtId="4" fontId="3" fillId="0" borderId="17" xfId="52" applyNumberFormat="1" applyFont="1" applyBorder="1" applyAlignment="1">
      <alignment horizontal="center" vertical="center"/>
      <protection/>
    </xf>
    <xf numFmtId="1" fontId="3" fillId="0" borderId="17" xfId="52" applyNumberFormat="1" applyFont="1" applyBorder="1" applyAlignment="1">
      <alignment horizontal="center" vertical="center"/>
      <protection/>
    </xf>
    <xf numFmtId="4" fontId="3" fillId="0" borderId="86" xfId="52" applyNumberFormat="1" applyFont="1" applyBorder="1" applyAlignment="1">
      <alignment horizontal="center" vertical="center"/>
      <protection/>
    </xf>
    <xf numFmtId="4" fontId="3" fillId="0" borderId="17" xfId="52" applyNumberFormat="1" applyFont="1" applyBorder="1" applyAlignment="1">
      <alignment horizontal="center" vertical="center"/>
      <protection/>
    </xf>
    <xf numFmtId="3" fontId="77" fillId="0" borderId="0" xfId="52" applyNumberFormat="1" applyFont="1" applyBorder="1" applyAlignment="1">
      <alignment horizontal="center" vertical="center"/>
      <protection/>
    </xf>
    <xf numFmtId="0" fontId="77" fillId="0" borderId="0" xfId="52" applyNumberFormat="1" applyFont="1" applyBorder="1" applyAlignment="1">
      <alignment horizontal="center" vertical="center"/>
      <protection/>
    </xf>
    <xf numFmtId="14" fontId="3" fillId="0" borderId="41" xfId="52" applyNumberFormat="1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3" fillId="0" borderId="100" xfId="52" applyNumberFormat="1" applyFont="1" applyBorder="1" applyAlignment="1">
      <alignment horizontal="center" vertical="center"/>
      <protection/>
    </xf>
    <xf numFmtId="0" fontId="3" fillId="0" borderId="101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14" fontId="3" fillId="0" borderId="16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left" vertical="center" wrapText="1"/>
      <protection/>
    </xf>
    <xf numFmtId="1" fontId="3" fillId="0" borderId="16" xfId="52" applyNumberFormat="1" applyFont="1" applyBorder="1" applyAlignment="1">
      <alignment horizontal="center" vertical="center"/>
      <protection/>
    </xf>
    <xf numFmtId="4" fontId="3" fillId="0" borderId="16" xfId="52" applyNumberFormat="1" applyFont="1" applyBorder="1" applyAlignment="1">
      <alignment horizontal="center" vertical="center"/>
      <protection/>
    </xf>
    <xf numFmtId="4" fontId="3" fillId="0" borderId="16" xfId="52" applyNumberFormat="1" applyFont="1" applyBorder="1" applyAlignment="1">
      <alignment horizontal="center" vertical="center"/>
      <protection/>
    </xf>
    <xf numFmtId="4" fontId="3" fillId="0" borderId="102" xfId="52" applyNumberFormat="1" applyFont="1" applyBorder="1" applyAlignment="1">
      <alignment horizontal="center" vertical="center"/>
      <protection/>
    </xf>
    <xf numFmtId="0" fontId="44" fillId="0" borderId="103" xfId="51" applyFont="1" applyBorder="1" applyAlignment="1">
      <alignment horizontal="right"/>
      <protection/>
    </xf>
    <xf numFmtId="0" fontId="3" fillId="0" borderId="104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14" fontId="3" fillId="0" borderId="41" xfId="52" applyNumberFormat="1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left" vertical="center" wrapText="1"/>
      <protection/>
    </xf>
    <xf numFmtId="1" fontId="3" fillId="0" borderId="41" xfId="52" applyNumberFormat="1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3" fillId="0" borderId="105" xfId="52" applyNumberFormat="1" applyFont="1" applyBorder="1" applyAlignment="1">
      <alignment horizontal="center" vertical="center"/>
      <protection/>
    </xf>
    <xf numFmtId="0" fontId="3" fillId="0" borderId="10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14" fontId="3" fillId="0" borderId="17" xfId="52" applyNumberFormat="1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1" fontId="3" fillId="0" borderId="17" xfId="52" applyNumberFormat="1" applyFont="1" applyBorder="1" applyAlignment="1">
      <alignment horizontal="center" vertical="center"/>
      <protection/>
    </xf>
    <xf numFmtId="4" fontId="3" fillId="0" borderId="17" xfId="52" applyNumberFormat="1" applyFont="1" applyBorder="1" applyAlignment="1">
      <alignment horizontal="center" vertical="center"/>
      <protection/>
    </xf>
    <xf numFmtId="4" fontId="3" fillId="0" borderId="107" xfId="52" applyNumberFormat="1" applyFont="1" applyBorder="1" applyAlignment="1">
      <alignment horizontal="center" vertical="center"/>
      <protection/>
    </xf>
    <xf numFmtId="14" fontId="3" fillId="0" borderId="16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4" fontId="3" fillId="0" borderId="46" xfId="52" applyNumberFormat="1" applyFont="1" applyBorder="1" applyAlignment="1">
      <alignment horizontal="center" vertical="center"/>
      <protection/>
    </xf>
    <xf numFmtId="0" fontId="3" fillId="0" borderId="106" xfId="52" applyFont="1" applyBorder="1" applyAlignment="1">
      <alignment horizontal="center" vertical="center"/>
      <protection/>
    </xf>
    <xf numFmtId="14" fontId="3" fillId="0" borderId="17" xfId="52" applyNumberFormat="1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4" fontId="3" fillId="0" borderId="107" xfId="52" applyNumberFormat="1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3" fillId="0" borderId="100" xfId="52" applyNumberFormat="1" applyFont="1" applyBorder="1" applyAlignment="1">
      <alignment horizontal="center" vertical="center"/>
      <protection/>
    </xf>
    <xf numFmtId="0" fontId="13" fillId="0" borderId="108" xfId="52" applyFont="1" applyBorder="1" applyAlignment="1">
      <alignment horizontal="left" vertical="center"/>
      <protection/>
    </xf>
    <xf numFmtId="0" fontId="13" fillId="0" borderId="109" xfId="52" applyFont="1" applyBorder="1" applyAlignment="1">
      <alignment horizontal="left" vertical="center"/>
      <protection/>
    </xf>
    <xf numFmtId="0" fontId="13" fillId="0" borderId="110" xfId="52" applyFont="1" applyBorder="1" applyAlignment="1">
      <alignment horizontal="left" vertical="center"/>
      <protection/>
    </xf>
    <xf numFmtId="4" fontId="13" fillId="0" borderId="111" xfId="52" applyNumberFormat="1" applyFont="1" applyBorder="1" applyAlignment="1">
      <alignment horizontal="center" vertical="center"/>
      <protection/>
    </xf>
    <xf numFmtId="4" fontId="13" fillId="0" borderId="112" xfId="52" applyNumberFormat="1" applyFont="1" applyBorder="1" applyAlignment="1">
      <alignment horizontal="center" vertical="center"/>
      <protection/>
    </xf>
    <xf numFmtId="0" fontId="80" fillId="0" borderId="0" xfId="53" applyFont="1">
      <alignment/>
      <protection/>
    </xf>
    <xf numFmtId="3" fontId="81" fillId="0" borderId="0" xfId="52" applyNumberFormat="1" applyFont="1" applyBorder="1" applyAlignment="1">
      <alignment horizontal="center" vertical="center"/>
      <protection/>
    </xf>
    <xf numFmtId="0" fontId="81" fillId="0" borderId="0" xfId="52" applyNumberFormat="1" applyFont="1" applyBorder="1" applyAlignment="1">
      <alignment horizontal="center" vertical="center"/>
      <protection/>
    </xf>
    <xf numFmtId="0" fontId="81" fillId="0" borderId="0" xfId="52" applyFont="1">
      <alignment/>
      <protection/>
    </xf>
    <xf numFmtId="0" fontId="13" fillId="0" borderId="113" xfId="52" applyFont="1" applyBorder="1" applyAlignment="1">
      <alignment horizontal="left" vertical="center"/>
      <protection/>
    </xf>
    <xf numFmtId="0" fontId="13" fillId="0" borderId="111" xfId="52" applyFont="1" applyBorder="1" applyAlignment="1">
      <alignment horizontal="left" vertical="center"/>
      <protection/>
    </xf>
    <xf numFmtId="0" fontId="13" fillId="0" borderId="101" xfId="52" applyFont="1" applyBorder="1" applyAlignment="1">
      <alignment horizontal="left" vertical="center"/>
      <protection/>
    </xf>
    <xf numFmtId="0" fontId="13" fillId="0" borderId="16" xfId="52" applyFont="1" applyBorder="1" applyAlignment="1">
      <alignment horizontal="left" vertical="center"/>
      <protection/>
    </xf>
    <xf numFmtId="4" fontId="80" fillId="0" borderId="0" xfId="53" applyNumberFormat="1" applyFont="1">
      <alignment/>
      <protection/>
    </xf>
    <xf numFmtId="0" fontId="77" fillId="0" borderId="0" xfId="52" applyFont="1" applyFill="1" applyBorder="1" applyAlignment="1">
      <alignment horizontal="center" vertical="center"/>
      <protection/>
    </xf>
    <xf numFmtId="14" fontId="77" fillId="0" borderId="0" xfId="52" applyNumberFormat="1" applyFont="1" applyFill="1" applyBorder="1" applyAlignment="1">
      <alignment horizontal="center" vertical="center"/>
      <protection/>
    </xf>
    <xf numFmtId="0" fontId="77" fillId="0" borderId="0" xfId="52" applyFont="1" applyFill="1" applyBorder="1" applyAlignment="1">
      <alignment horizontal="center" vertical="center" wrapText="1"/>
      <protection/>
    </xf>
    <xf numFmtId="0" fontId="77" fillId="0" borderId="0" xfId="52" applyFont="1" applyFill="1" applyBorder="1" applyAlignment="1">
      <alignment horizontal="center" vertical="center"/>
      <protection/>
    </xf>
    <xf numFmtId="0" fontId="77" fillId="0" borderId="0" xfId="52" applyFont="1" applyFill="1" applyBorder="1" applyAlignment="1">
      <alignment horizontal="left" vertical="center" wrapText="1"/>
      <protection/>
    </xf>
    <xf numFmtId="1" fontId="77" fillId="0" borderId="0" xfId="52" applyNumberFormat="1" applyFont="1" applyFill="1" applyBorder="1" applyAlignment="1">
      <alignment horizontal="center" vertical="center"/>
      <protection/>
    </xf>
    <xf numFmtId="4" fontId="77" fillId="0" borderId="0" xfId="52" applyNumberFormat="1" applyFont="1" applyFill="1" applyBorder="1" applyAlignment="1">
      <alignment horizontal="center" vertical="center"/>
      <protection/>
    </xf>
    <xf numFmtId="0" fontId="82" fillId="0" borderId="0" xfId="51" applyFont="1" applyFill="1">
      <alignment/>
      <protection/>
    </xf>
    <xf numFmtId="0" fontId="77" fillId="0" borderId="0" xfId="52" applyFont="1" applyFill="1" applyAlignment="1">
      <alignment vertical="center"/>
      <protection/>
    </xf>
    <xf numFmtId="4" fontId="79" fillId="0" borderId="0" xfId="52" applyNumberFormat="1" applyFont="1" applyAlignment="1">
      <alignment horizontal="right" vertical="center"/>
      <protection/>
    </xf>
    <xf numFmtId="4" fontId="79" fillId="0" borderId="0" xfId="52" applyNumberFormat="1" applyFont="1" applyFill="1" applyAlignment="1">
      <alignment horizontal="right" vertical="center"/>
      <protection/>
    </xf>
    <xf numFmtId="4" fontId="79" fillId="0" borderId="0" xfId="52" applyNumberFormat="1" applyFont="1" applyFill="1" applyAlignment="1">
      <alignment vertical="center"/>
      <protection/>
    </xf>
    <xf numFmtId="4" fontId="77" fillId="0" borderId="0" xfId="52" applyNumberFormat="1" applyFont="1" applyFill="1" applyAlignment="1">
      <alignment horizontal="center" vertical="center"/>
      <protection/>
    </xf>
    <xf numFmtId="0" fontId="79" fillId="0" borderId="0" xfId="52" applyFont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" fontId="3" fillId="0" borderId="0" xfId="52" applyNumberFormat="1" applyFont="1" applyFill="1" applyAlignment="1">
      <alignment horizontal="right" vertical="center"/>
      <protection/>
    </xf>
    <xf numFmtId="4" fontId="13" fillId="0" borderId="0" xfId="52" applyNumberFormat="1" applyFont="1" applyFill="1" applyBorder="1" applyAlignment="1">
      <alignment horizontal="right" vertical="center"/>
      <protection/>
    </xf>
    <xf numFmtId="4" fontId="4" fillId="0" borderId="0" xfId="52" applyNumberFormat="1" applyFont="1" applyAlignment="1">
      <alignment horizontal="right" vertical="center"/>
      <protection/>
    </xf>
    <xf numFmtId="4" fontId="4" fillId="0" borderId="0" xfId="52" applyNumberFormat="1" applyFont="1" applyFill="1" applyAlignment="1">
      <alignment horizontal="right" vertical="center"/>
      <protection/>
    </xf>
    <xf numFmtId="4" fontId="4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horizontal="center"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81" fillId="0" borderId="0" xfId="52" applyNumberFormat="1" applyFont="1" applyFill="1" applyBorder="1" applyAlignment="1">
      <alignment horizontal="right" vertical="center"/>
      <protection/>
    </xf>
    <xf numFmtId="0" fontId="79" fillId="0" borderId="0" xfId="52" applyFont="1" applyFill="1" applyAlignment="1">
      <alignment vertical="center"/>
      <protection/>
    </xf>
    <xf numFmtId="4" fontId="83" fillId="0" borderId="0" xfId="52" applyNumberFormat="1" applyFont="1" applyFill="1" applyAlignment="1">
      <alignment vertical="center"/>
      <protection/>
    </xf>
    <xf numFmtId="4" fontId="81" fillId="0" borderId="0" xfId="52" applyNumberFormat="1" applyFont="1" applyFill="1" applyAlignment="1">
      <alignment vertical="center"/>
      <protection/>
    </xf>
    <xf numFmtId="4" fontId="81" fillId="0" borderId="0" xfId="52" applyNumberFormat="1" applyFont="1" applyFill="1" applyAlignment="1">
      <alignment horizontal="center" vertical="center"/>
      <protection/>
    </xf>
    <xf numFmtId="0" fontId="79" fillId="0" borderId="0" xfId="52" applyFont="1" applyFill="1">
      <alignment/>
      <protection/>
    </xf>
    <xf numFmtId="0" fontId="79" fillId="0" borderId="0" xfId="52" applyFont="1" applyFill="1" applyAlignment="1">
      <alignment horizontal="center"/>
      <protection/>
    </xf>
    <xf numFmtId="4" fontId="79" fillId="0" borderId="0" xfId="52" applyNumberFormat="1" applyFont="1" applyFill="1" applyAlignment="1">
      <alignment horizontal="left"/>
      <protection/>
    </xf>
    <xf numFmtId="4" fontId="79" fillId="0" borderId="0" xfId="52" applyNumberFormat="1" applyFont="1" applyFill="1" applyAlignment="1">
      <alignment horizontal="right"/>
      <protection/>
    </xf>
    <xf numFmtId="4" fontId="79" fillId="0" borderId="0" xfId="52" applyNumberFormat="1" applyFont="1" applyFill="1">
      <alignment/>
      <protection/>
    </xf>
    <xf numFmtId="0" fontId="77" fillId="0" borderId="0" xfId="52" applyFont="1" applyFill="1">
      <alignment/>
      <protection/>
    </xf>
    <xf numFmtId="0" fontId="50" fillId="0" borderId="0" xfId="52" applyFont="1" applyAlignment="1">
      <alignment horizontal="left" wrapText="1"/>
      <protection/>
    </xf>
    <xf numFmtId="0" fontId="50" fillId="0" borderId="0" xfId="52" applyFont="1" applyAlignment="1">
      <alignment horizontal="left"/>
      <protection/>
    </xf>
    <xf numFmtId="0" fontId="51" fillId="0" borderId="0" xfId="0" applyFont="1" applyFill="1" applyBorder="1" applyAlignment="1">
      <alignment horizontal="center" vertical="center" textRotation="180"/>
    </xf>
    <xf numFmtId="0" fontId="5" fillId="34" borderId="11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0" fillId="0" borderId="0" xfId="52" applyFont="1" applyBorder="1" applyAlignment="1">
      <alignment horizontal="center" vertical="center"/>
      <protection/>
    </xf>
    <xf numFmtId="0" fontId="13" fillId="37" borderId="0" xfId="52" applyFont="1" applyFill="1" applyAlignment="1">
      <alignment horizontal="center" vertical="center"/>
      <protection/>
    </xf>
    <xf numFmtId="0" fontId="3" fillId="37" borderId="0" xfId="52" applyFont="1" applyFill="1" applyAlignment="1">
      <alignment vertical="center"/>
      <protection/>
    </xf>
    <xf numFmtId="0" fontId="13" fillId="37" borderId="0" xfId="52" applyFont="1" applyFill="1" applyAlignment="1">
      <alignment horizontal="center" vertical="center"/>
      <protection/>
    </xf>
    <xf numFmtId="0" fontId="13" fillId="37" borderId="0" xfId="52" applyFont="1" applyFill="1" applyBorder="1" applyAlignment="1">
      <alignment horizontal="center" vertical="center" wrapText="1"/>
      <protection/>
    </xf>
    <xf numFmtId="4" fontId="13" fillId="37" borderId="0" xfId="52" applyNumberFormat="1" applyFont="1" applyFill="1" applyAlignment="1">
      <alignment horizontal="center" vertical="center"/>
      <protection/>
    </xf>
    <xf numFmtId="0" fontId="48" fillId="37" borderId="0" xfId="52" applyFont="1" applyFill="1" applyAlignment="1">
      <alignment horizontal="center" vertical="center"/>
      <protection/>
    </xf>
    <xf numFmtId="0" fontId="48" fillId="37" borderId="0" xfId="52" applyFont="1" applyFill="1" applyAlignment="1">
      <alignment vertical="center"/>
      <protection/>
    </xf>
    <xf numFmtId="4" fontId="13" fillId="37" borderId="0" xfId="52" applyNumberFormat="1" applyFont="1" applyFill="1" applyAlignment="1">
      <alignment vertical="center"/>
      <protection/>
    </xf>
    <xf numFmtId="4" fontId="13" fillId="37" borderId="0" xfId="52" applyNumberFormat="1" applyFont="1" applyFill="1" applyAlignment="1">
      <alignment horizontal="right" vertical="center"/>
      <protection/>
    </xf>
    <xf numFmtId="0" fontId="53" fillId="0" borderId="0" xfId="52" applyFont="1" applyAlignment="1">
      <alignment horizontal="left" vertical="center" textRotation="180"/>
      <protection/>
    </xf>
    <xf numFmtId="0" fontId="53" fillId="0" borderId="115" xfId="52" applyFont="1" applyBorder="1" applyAlignment="1">
      <alignment horizontal="left" vertical="center" textRotation="180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Izdana fin.jamstva 2003." xfId="52"/>
    <cellStyle name="Obično_Izdana jamstva 2014.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"/>
  <sheetViews>
    <sheetView zoomScale="60" zoomScaleNormal="60" zoomScalePageLayoutView="0" workbookViewId="0" topLeftCell="A1">
      <pane ySplit="4" topLeftCell="A67" activePane="bottomLeft" state="frozen"/>
      <selection pane="topLeft" activeCell="A1" sqref="A1"/>
      <selection pane="bottomLeft" activeCell="A65" sqref="A65:A95"/>
    </sheetView>
  </sheetViews>
  <sheetFormatPr defaultColWidth="9.140625" defaultRowHeight="12.75" outlineLevelRow="1"/>
  <cols>
    <col min="1" max="1" width="9.421875" style="4" customWidth="1"/>
    <col min="2" max="2" width="5.28125" style="2" customWidth="1"/>
    <col min="3" max="3" width="12.00390625" style="11" bestFit="1" customWidth="1"/>
    <col min="4" max="4" width="50.140625" style="7" bestFit="1" customWidth="1"/>
    <col min="5" max="5" width="21.140625" style="2" bestFit="1" customWidth="1"/>
    <col min="6" max="6" width="21.140625" style="2" customWidth="1"/>
    <col min="7" max="7" width="6.7109375" style="2" customWidth="1"/>
    <col min="8" max="8" width="19.8515625" style="9" customWidth="1"/>
    <col min="9" max="10" width="18.7109375" style="9" customWidth="1"/>
    <col min="11" max="11" width="20.28125" style="9" customWidth="1"/>
    <col min="12" max="12" width="21.421875" style="9" bestFit="1" customWidth="1"/>
    <col min="13" max="13" width="20.57421875" style="9" bestFit="1" customWidth="1"/>
    <col min="14" max="14" width="18.7109375" style="9" customWidth="1"/>
    <col min="15" max="15" width="21.7109375" style="9" bestFit="1" customWidth="1"/>
    <col min="16" max="16" width="7.28125" style="3" bestFit="1" customWidth="1"/>
    <col min="17" max="17" width="30.421875" style="25" bestFit="1" customWidth="1"/>
    <col min="18" max="18" width="31.00390625" style="4" customWidth="1"/>
    <col min="19" max="19" width="32.00390625" style="4" customWidth="1"/>
    <col min="20" max="16384" width="9.140625" style="4" customWidth="1"/>
  </cols>
  <sheetData>
    <row r="1" spans="1:17" s="44" customFormat="1" ht="32.25" customHeight="1">
      <c r="A1" s="455">
        <v>499</v>
      </c>
      <c r="B1" s="458" t="s">
        <v>381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2"/>
      <c r="Q1" s="43"/>
    </row>
    <row r="2" spans="1:17" s="47" customFormat="1" ht="15.75" customHeight="1" thickBot="1">
      <c r="A2" s="455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45"/>
      <c r="Q2" s="46"/>
    </row>
    <row r="3" spans="1:17" s="47" customFormat="1" ht="19.5" customHeight="1" thickBot="1" thickTop="1">
      <c r="A3" s="455"/>
      <c r="B3" s="236"/>
      <c r="C3" s="282"/>
      <c r="D3" s="282"/>
      <c r="E3" s="237"/>
      <c r="F3" s="237"/>
      <c r="G3" s="283" t="s">
        <v>32</v>
      </c>
      <c r="H3" s="284"/>
      <c r="I3" s="284"/>
      <c r="J3" s="284"/>
      <c r="K3" s="285"/>
      <c r="L3" s="284" t="s">
        <v>25</v>
      </c>
      <c r="M3" s="284"/>
      <c r="N3" s="284"/>
      <c r="O3" s="285"/>
      <c r="P3" s="45"/>
      <c r="Q3" s="46"/>
    </row>
    <row r="4" spans="1:17" s="47" customFormat="1" ht="59.25" customHeight="1" thickBot="1">
      <c r="A4" s="455"/>
      <c r="B4" s="16" t="s">
        <v>31</v>
      </c>
      <c r="C4" s="16" t="s">
        <v>0</v>
      </c>
      <c r="D4" s="21" t="s">
        <v>1</v>
      </c>
      <c r="E4" s="21" t="s">
        <v>2</v>
      </c>
      <c r="F4" s="23" t="s">
        <v>4</v>
      </c>
      <c r="G4" s="28" t="s">
        <v>3</v>
      </c>
      <c r="H4" s="16" t="s">
        <v>5</v>
      </c>
      <c r="I4" s="21" t="s">
        <v>6</v>
      </c>
      <c r="J4" s="21" t="s">
        <v>11</v>
      </c>
      <c r="K4" s="23" t="s">
        <v>20</v>
      </c>
      <c r="L4" s="22" t="s">
        <v>5</v>
      </c>
      <c r="M4" s="21" t="s">
        <v>6</v>
      </c>
      <c r="N4" s="21" t="s">
        <v>11</v>
      </c>
      <c r="O4" s="23" t="s">
        <v>20</v>
      </c>
      <c r="P4" s="45"/>
      <c r="Q4" s="46"/>
    </row>
    <row r="5" spans="1:17" s="47" customFormat="1" ht="30" customHeight="1" thickBot="1">
      <c r="A5" s="455"/>
      <c r="B5" s="17"/>
      <c r="C5" s="48"/>
      <c r="D5" s="49" t="s">
        <v>7</v>
      </c>
      <c r="E5" s="50"/>
      <c r="F5" s="51"/>
      <c r="G5" s="29"/>
      <c r="H5" s="13"/>
      <c r="I5" s="18"/>
      <c r="J5" s="18"/>
      <c r="K5" s="20"/>
      <c r="L5" s="19"/>
      <c r="M5" s="18"/>
      <c r="N5" s="18"/>
      <c r="O5" s="20"/>
      <c r="P5" s="45"/>
      <c r="Q5" s="46"/>
    </row>
    <row r="6" spans="1:19" s="47" customFormat="1" ht="30" customHeight="1" thickBot="1">
      <c r="A6" s="455"/>
      <c r="B6" s="49"/>
      <c r="C6" s="48"/>
      <c r="D6" s="49" t="s">
        <v>8</v>
      </c>
      <c r="E6" s="50"/>
      <c r="F6" s="51"/>
      <c r="G6" s="52"/>
      <c r="H6" s="53"/>
      <c r="I6" s="53"/>
      <c r="J6" s="53"/>
      <c r="K6" s="54"/>
      <c r="L6" s="55"/>
      <c r="M6" s="55"/>
      <c r="N6" s="55"/>
      <c r="O6" s="56"/>
      <c r="P6" s="45"/>
      <c r="Q6" s="57"/>
      <c r="R6" s="58"/>
      <c r="S6" s="58"/>
    </row>
    <row r="7" spans="1:17" s="47" customFormat="1" ht="30" customHeight="1" thickBot="1">
      <c r="A7" s="455"/>
      <c r="B7" s="49"/>
      <c r="C7" s="59"/>
      <c r="D7" s="49" t="s">
        <v>16</v>
      </c>
      <c r="E7" s="50"/>
      <c r="F7" s="51"/>
      <c r="G7" s="60"/>
      <c r="H7" s="53"/>
      <c r="I7" s="53"/>
      <c r="J7" s="53"/>
      <c r="K7" s="54"/>
      <c r="L7" s="55"/>
      <c r="M7" s="53"/>
      <c r="N7" s="53"/>
      <c r="O7" s="54"/>
      <c r="P7" s="45"/>
      <c r="Q7" s="46"/>
    </row>
    <row r="8" spans="1:19" s="64" customFormat="1" ht="30" customHeight="1" thickBot="1">
      <c r="A8" s="455"/>
      <c r="B8" s="49"/>
      <c r="C8" s="59"/>
      <c r="D8" s="49" t="s">
        <v>17</v>
      </c>
      <c r="E8" s="50"/>
      <c r="F8" s="51"/>
      <c r="G8" s="29"/>
      <c r="H8" s="61"/>
      <c r="I8" s="53"/>
      <c r="J8" s="53"/>
      <c r="K8" s="54"/>
      <c r="L8" s="62"/>
      <c r="M8" s="53"/>
      <c r="N8" s="53"/>
      <c r="O8" s="54"/>
      <c r="P8" s="63"/>
      <c r="Q8" s="57"/>
      <c r="R8" s="58"/>
      <c r="S8" s="58"/>
    </row>
    <row r="9" spans="1:17" s="64" customFormat="1" ht="30" customHeight="1" thickBot="1">
      <c r="A9" s="455"/>
      <c r="B9" s="49"/>
      <c r="C9" s="59"/>
      <c r="D9" s="49" t="s">
        <v>9</v>
      </c>
      <c r="E9" s="50"/>
      <c r="F9" s="51"/>
      <c r="G9" s="29"/>
      <c r="H9" s="61"/>
      <c r="I9" s="53"/>
      <c r="J9" s="53"/>
      <c r="K9" s="54"/>
      <c r="L9" s="62"/>
      <c r="M9" s="53"/>
      <c r="N9" s="53"/>
      <c r="O9" s="54"/>
      <c r="P9" s="63"/>
      <c r="Q9" s="57"/>
    </row>
    <row r="10" spans="1:254" s="78" customFormat="1" ht="30" customHeight="1">
      <c r="A10" s="455"/>
      <c r="B10" s="153">
        <v>1</v>
      </c>
      <c r="C10" s="183" t="s">
        <v>50</v>
      </c>
      <c r="D10" s="155" t="s">
        <v>35</v>
      </c>
      <c r="E10" s="155" t="s">
        <v>44</v>
      </c>
      <c r="F10" s="184" t="s">
        <v>45</v>
      </c>
      <c r="G10" s="154" t="s">
        <v>36</v>
      </c>
      <c r="H10" s="171">
        <v>39110248.46</v>
      </c>
      <c r="I10" s="185">
        <v>0</v>
      </c>
      <c r="J10" s="185">
        <v>0</v>
      </c>
      <c r="K10" s="172">
        <f>SUM(H10+I10+J10)</f>
        <v>39110248.46</v>
      </c>
      <c r="L10" s="186">
        <v>39110248.46</v>
      </c>
      <c r="M10" s="185">
        <v>0</v>
      </c>
      <c r="N10" s="185">
        <v>0</v>
      </c>
      <c r="O10" s="172">
        <f aca="true" t="shared" si="0" ref="O10:O22">SUM(L10+M10+N10)</f>
        <v>39110248.46</v>
      </c>
      <c r="P10" s="74"/>
      <c r="Q10" s="74"/>
      <c r="R10" s="74"/>
      <c r="S10" s="74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6"/>
      <c r="IS10" s="77"/>
      <c r="IT10" s="77"/>
    </row>
    <row r="11" spans="1:254" s="78" customFormat="1" ht="30" customHeight="1">
      <c r="A11" s="455"/>
      <c r="B11" s="84">
        <v>2</v>
      </c>
      <c r="C11" s="139" t="s">
        <v>50</v>
      </c>
      <c r="D11" s="81" t="s">
        <v>35</v>
      </c>
      <c r="E11" s="80" t="s">
        <v>41</v>
      </c>
      <c r="F11" s="85" t="s">
        <v>46</v>
      </c>
      <c r="G11" s="36" t="s">
        <v>36</v>
      </c>
      <c r="H11" s="37">
        <v>3416746.55</v>
      </c>
      <c r="I11" s="34">
        <v>588160.27</v>
      </c>
      <c r="J11" s="34">
        <v>0</v>
      </c>
      <c r="K11" s="35">
        <f>SUM(H11+I11+J11)</f>
        <v>4004906.82</v>
      </c>
      <c r="L11" s="73">
        <v>3416746.55</v>
      </c>
      <c r="M11" s="34">
        <v>588160.27</v>
      </c>
      <c r="N11" s="34">
        <v>0</v>
      </c>
      <c r="O11" s="35">
        <f t="shared" si="0"/>
        <v>4004906.82</v>
      </c>
      <c r="P11" s="74"/>
      <c r="Q11" s="74"/>
      <c r="R11" s="74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6"/>
      <c r="IS11" s="77"/>
      <c r="IT11" s="77"/>
    </row>
    <row r="12" spans="1:254" s="78" customFormat="1" ht="30" customHeight="1">
      <c r="A12" s="455"/>
      <c r="B12" s="84">
        <v>3</v>
      </c>
      <c r="C12" s="140" t="s">
        <v>58</v>
      </c>
      <c r="D12" s="80" t="s">
        <v>35</v>
      </c>
      <c r="E12" s="81" t="s">
        <v>42</v>
      </c>
      <c r="F12" s="82" t="s">
        <v>43</v>
      </c>
      <c r="G12" s="38" t="s">
        <v>36</v>
      </c>
      <c r="H12" s="32">
        <v>3707520.19</v>
      </c>
      <c r="I12" s="33">
        <v>554959.92</v>
      </c>
      <c r="J12" s="33">
        <v>0</v>
      </c>
      <c r="K12" s="83">
        <f aca="true" t="shared" si="1" ref="K12:K24">SUM(H12:J12)</f>
        <v>4262480.11</v>
      </c>
      <c r="L12" s="79">
        <v>3707520.19</v>
      </c>
      <c r="M12" s="33">
        <v>554959.92</v>
      </c>
      <c r="N12" s="33">
        <v>0</v>
      </c>
      <c r="O12" s="83">
        <f t="shared" si="0"/>
        <v>4262480.11</v>
      </c>
      <c r="P12" s="74"/>
      <c r="Q12" s="74"/>
      <c r="R12" s="74"/>
      <c r="S12" s="74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6"/>
      <c r="IS12" s="77"/>
      <c r="IT12" s="77"/>
    </row>
    <row r="13" spans="1:254" s="78" customFormat="1" ht="30" customHeight="1">
      <c r="A13" s="455"/>
      <c r="B13" s="84">
        <v>4</v>
      </c>
      <c r="C13" s="140" t="s">
        <v>57</v>
      </c>
      <c r="D13" s="80" t="s">
        <v>35</v>
      </c>
      <c r="E13" s="81" t="s">
        <v>42</v>
      </c>
      <c r="F13" s="82" t="s">
        <v>43</v>
      </c>
      <c r="G13" s="38" t="s">
        <v>36</v>
      </c>
      <c r="H13" s="32">
        <v>3705126.7</v>
      </c>
      <c r="I13" s="33">
        <v>486955.13</v>
      </c>
      <c r="J13" s="33">
        <v>0</v>
      </c>
      <c r="K13" s="83">
        <f t="shared" si="1"/>
        <v>4192081.83</v>
      </c>
      <c r="L13" s="79">
        <v>3705126.7</v>
      </c>
      <c r="M13" s="33">
        <v>486955.13</v>
      </c>
      <c r="N13" s="33">
        <v>0</v>
      </c>
      <c r="O13" s="83">
        <f t="shared" si="0"/>
        <v>4192081.83</v>
      </c>
      <c r="P13" s="74"/>
      <c r="Q13" s="74"/>
      <c r="R13" s="74"/>
      <c r="S13" s="74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6"/>
      <c r="IS13" s="77"/>
      <c r="IT13" s="77"/>
    </row>
    <row r="14" spans="1:254" s="78" customFormat="1" ht="30" customHeight="1">
      <c r="A14" s="455"/>
      <c r="B14" s="84">
        <v>5</v>
      </c>
      <c r="C14" s="140" t="s">
        <v>59</v>
      </c>
      <c r="D14" s="80" t="s">
        <v>35</v>
      </c>
      <c r="E14" s="81" t="s">
        <v>42</v>
      </c>
      <c r="F14" s="82" t="s">
        <v>43</v>
      </c>
      <c r="G14" s="38" t="s">
        <v>36</v>
      </c>
      <c r="H14" s="32">
        <v>0</v>
      </c>
      <c r="I14" s="33">
        <v>0</v>
      </c>
      <c r="J14" s="33">
        <v>1493.17</v>
      </c>
      <c r="K14" s="83">
        <f t="shared" si="1"/>
        <v>1493.17</v>
      </c>
      <c r="L14" s="79">
        <v>0</v>
      </c>
      <c r="M14" s="33">
        <v>0</v>
      </c>
      <c r="N14" s="33">
        <v>1493.17</v>
      </c>
      <c r="O14" s="83">
        <f t="shared" si="0"/>
        <v>1493.17</v>
      </c>
      <c r="P14" s="74"/>
      <c r="Q14" s="74"/>
      <c r="R14" s="74"/>
      <c r="S14" s="74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6"/>
      <c r="IS14" s="77"/>
      <c r="IT14" s="77"/>
    </row>
    <row r="15" spans="1:254" s="78" customFormat="1" ht="30" customHeight="1">
      <c r="A15" s="455"/>
      <c r="B15" s="84">
        <v>6</v>
      </c>
      <c r="C15" s="140" t="s">
        <v>60</v>
      </c>
      <c r="D15" s="80" t="s">
        <v>35</v>
      </c>
      <c r="E15" s="81" t="s">
        <v>42</v>
      </c>
      <c r="F15" s="82" t="s">
        <v>61</v>
      </c>
      <c r="G15" s="38" t="s">
        <v>36</v>
      </c>
      <c r="H15" s="32">
        <v>3683585.27</v>
      </c>
      <c r="I15" s="33">
        <v>520717.73</v>
      </c>
      <c r="J15" s="33">
        <v>0</v>
      </c>
      <c r="K15" s="83">
        <f t="shared" si="1"/>
        <v>4204303</v>
      </c>
      <c r="L15" s="79">
        <v>3683585.27</v>
      </c>
      <c r="M15" s="33">
        <v>520717.73</v>
      </c>
      <c r="N15" s="33">
        <v>0</v>
      </c>
      <c r="O15" s="83">
        <f t="shared" si="0"/>
        <v>4204303</v>
      </c>
      <c r="P15" s="74"/>
      <c r="Q15" s="74"/>
      <c r="R15" s="74"/>
      <c r="S15" s="74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6"/>
      <c r="IS15" s="77"/>
      <c r="IT15" s="77"/>
    </row>
    <row r="16" spans="1:254" s="78" customFormat="1" ht="30" customHeight="1">
      <c r="A16" s="455"/>
      <c r="B16" s="84">
        <v>7</v>
      </c>
      <c r="C16" s="140" t="s">
        <v>60</v>
      </c>
      <c r="D16" s="80" t="s">
        <v>35</v>
      </c>
      <c r="E16" s="81" t="s">
        <v>38</v>
      </c>
      <c r="F16" s="82" t="s">
        <v>62</v>
      </c>
      <c r="G16" s="38" t="s">
        <v>36</v>
      </c>
      <c r="H16" s="32">
        <v>5002671.94</v>
      </c>
      <c r="I16" s="33">
        <v>825146.23</v>
      </c>
      <c r="J16" s="33">
        <v>0</v>
      </c>
      <c r="K16" s="83">
        <f t="shared" si="1"/>
        <v>5827818.17</v>
      </c>
      <c r="L16" s="79">
        <v>5002671.94</v>
      </c>
      <c r="M16" s="33">
        <v>825146.23</v>
      </c>
      <c r="N16" s="33">
        <v>0</v>
      </c>
      <c r="O16" s="83">
        <f t="shared" si="0"/>
        <v>5827818.17</v>
      </c>
      <c r="P16" s="74"/>
      <c r="Q16" s="74"/>
      <c r="R16" s="74"/>
      <c r="S16" s="74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6"/>
      <c r="IS16" s="77"/>
      <c r="IT16" s="77"/>
    </row>
    <row r="17" spans="1:254" s="78" customFormat="1" ht="30" customHeight="1">
      <c r="A17" s="455"/>
      <c r="B17" s="84">
        <v>8</v>
      </c>
      <c r="C17" s="140" t="s">
        <v>60</v>
      </c>
      <c r="D17" s="80" t="s">
        <v>105</v>
      </c>
      <c r="E17" s="81" t="s">
        <v>38</v>
      </c>
      <c r="F17" s="82" t="s">
        <v>63</v>
      </c>
      <c r="G17" s="38" t="s">
        <v>36</v>
      </c>
      <c r="H17" s="32">
        <v>524798.38</v>
      </c>
      <c r="I17" s="33">
        <v>92743.78</v>
      </c>
      <c r="J17" s="33">
        <v>0</v>
      </c>
      <c r="K17" s="83">
        <f t="shared" si="1"/>
        <v>617542.16</v>
      </c>
      <c r="L17" s="79">
        <v>524798.38</v>
      </c>
      <c r="M17" s="33">
        <v>92743.78</v>
      </c>
      <c r="N17" s="33">
        <v>0</v>
      </c>
      <c r="O17" s="83">
        <f t="shared" si="0"/>
        <v>617542.16</v>
      </c>
      <c r="P17" s="74"/>
      <c r="Q17" s="74"/>
      <c r="R17" s="74"/>
      <c r="S17" s="74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6"/>
      <c r="IS17" s="77"/>
      <c r="IT17" s="77"/>
    </row>
    <row r="18" spans="1:254" s="78" customFormat="1" ht="30" customHeight="1">
      <c r="A18" s="455"/>
      <c r="B18" s="84">
        <v>9</v>
      </c>
      <c r="C18" s="140" t="s">
        <v>60</v>
      </c>
      <c r="D18" s="80" t="s">
        <v>35</v>
      </c>
      <c r="E18" s="81" t="s">
        <v>38</v>
      </c>
      <c r="F18" s="82" t="s">
        <v>64</v>
      </c>
      <c r="G18" s="38" t="s">
        <v>36</v>
      </c>
      <c r="H18" s="32">
        <v>1743788.15</v>
      </c>
      <c r="I18" s="33">
        <v>605342.91</v>
      </c>
      <c r="J18" s="33">
        <v>0</v>
      </c>
      <c r="K18" s="83">
        <f t="shared" si="1"/>
        <v>2349131.06</v>
      </c>
      <c r="L18" s="79">
        <v>1743788.15</v>
      </c>
      <c r="M18" s="33">
        <v>605342.91</v>
      </c>
      <c r="N18" s="33">
        <v>0</v>
      </c>
      <c r="O18" s="83">
        <f t="shared" si="0"/>
        <v>2349131.06</v>
      </c>
      <c r="P18" s="74"/>
      <c r="Q18" s="74"/>
      <c r="R18" s="74"/>
      <c r="S18" s="74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6"/>
      <c r="IS18" s="77"/>
      <c r="IT18" s="77"/>
    </row>
    <row r="19" spans="1:254" s="78" customFormat="1" ht="30" customHeight="1">
      <c r="A19" s="455"/>
      <c r="B19" s="84">
        <v>10</v>
      </c>
      <c r="C19" s="140" t="s">
        <v>68</v>
      </c>
      <c r="D19" s="80" t="s">
        <v>35</v>
      </c>
      <c r="E19" s="81" t="s">
        <v>42</v>
      </c>
      <c r="F19" s="82" t="s">
        <v>43</v>
      </c>
      <c r="G19" s="38" t="s">
        <v>36</v>
      </c>
      <c r="H19" s="32">
        <v>3658453.59</v>
      </c>
      <c r="I19" s="33">
        <v>485732.39</v>
      </c>
      <c r="J19" s="33">
        <v>0</v>
      </c>
      <c r="K19" s="83">
        <f t="shared" si="1"/>
        <v>4144185.98</v>
      </c>
      <c r="L19" s="79">
        <v>3658453.59</v>
      </c>
      <c r="M19" s="33">
        <v>485732.39</v>
      </c>
      <c r="N19" s="33">
        <v>0</v>
      </c>
      <c r="O19" s="83">
        <f t="shared" si="0"/>
        <v>4144185.98</v>
      </c>
      <c r="P19" s="74"/>
      <c r="Q19" s="74"/>
      <c r="R19" s="74"/>
      <c r="S19" s="74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6"/>
      <c r="IS19" s="77"/>
      <c r="IT19" s="77"/>
    </row>
    <row r="20" spans="1:254" s="78" customFormat="1" ht="30" customHeight="1">
      <c r="A20" s="455"/>
      <c r="B20" s="84">
        <v>11</v>
      </c>
      <c r="C20" s="140" t="s">
        <v>68</v>
      </c>
      <c r="D20" s="80" t="s">
        <v>35</v>
      </c>
      <c r="E20" s="81" t="s">
        <v>41</v>
      </c>
      <c r="F20" s="82" t="s">
        <v>46</v>
      </c>
      <c r="G20" s="38" t="s">
        <v>36</v>
      </c>
      <c r="H20" s="32">
        <v>3372943.74</v>
      </c>
      <c r="I20" s="33">
        <v>515454.7</v>
      </c>
      <c r="J20" s="33">
        <v>0</v>
      </c>
      <c r="K20" s="83">
        <f t="shared" si="1"/>
        <v>3888398.4400000004</v>
      </c>
      <c r="L20" s="79">
        <v>3372943.74</v>
      </c>
      <c r="M20" s="33">
        <v>515454.7</v>
      </c>
      <c r="N20" s="33">
        <v>0</v>
      </c>
      <c r="O20" s="83">
        <f t="shared" si="0"/>
        <v>3888398.4400000004</v>
      </c>
      <c r="P20" s="74"/>
      <c r="Q20" s="74"/>
      <c r="R20" s="74"/>
      <c r="S20" s="74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6"/>
      <c r="IS20" s="77"/>
      <c r="IT20" s="77"/>
    </row>
    <row r="21" spans="1:254" s="78" customFormat="1" ht="30" customHeight="1">
      <c r="A21" s="455"/>
      <c r="B21" s="84">
        <v>12</v>
      </c>
      <c r="C21" s="140" t="s">
        <v>68</v>
      </c>
      <c r="D21" s="80" t="s">
        <v>35</v>
      </c>
      <c r="E21" s="81" t="s">
        <v>38</v>
      </c>
      <c r="F21" s="82" t="s">
        <v>70</v>
      </c>
      <c r="G21" s="38" t="s">
        <v>36</v>
      </c>
      <c r="H21" s="32">
        <v>0</v>
      </c>
      <c r="I21" s="33">
        <v>4872123.28</v>
      </c>
      <c r="J21" s="33">
        <v>0</v>
      </c>
      <c r="K21" s="83">
        <f t="shared" si="1"/>
        <v>4872123.28</v>
      </c>
      <c r="L21" s="79">
        <v>0</v>
      </c>
      <c r="M21" s="33">
        <v>4872123.28</v>
      </c>
      <c r="N21" s="33">
        <v>0</v>
      </c>
      <c r="O21" s="83">
        <f t="shared" si="0"/>
        <v>4872123.28</v>
      </c>
      <c r="P21" s="74"/>
      <c r="Q21" s="74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6"/>
      <c r="IS21" s="77"/>
      <c r="IT21" s="77"/>
    </row>
    <row r="22" spans="1:254" s="78" customFormat="1" ht="30" customHeight="1">
      <c r="A22" s="455"/>
      <c r="B22" s="84">
        <v>13</v>
      </c>
      <c r="C22" s="140" t="s">
        <v>68</v>
      </c>
      <c r="D22" s="80" t="s">
        <v>35</v>
      </c>
      <c r="E22" s="81" t="s">
        <v>69</v>
      </c>
      <c r="F22" s="82" t="s">
        <v>70</v>
      </c>
      <c r="G22" s="38" t="s">
        <v>36</v>
      </c>
      <c r="H22" s="32">
        <v>0</v>
      </c>
      <c r="I22" s="33">
        <v>3266027.4</v>
      </c>
      <c r="J22" s="33">
        <v>0</v>
      </c>
      <c r="K22" s="83">
        <f t="shared" si="1"/>
        <v>3266027.4</v>
      </c>
      <c r="L22" s="79">
        <v>0</v>
      </c>
      <c r="M22" s="33">
        <v>3266027.4</v>
      </c>
      <c r="N22" s="33">
        <v>0</v>
      </c>
      <c r="O22" s="83">
        <f t="shared" si="0"/>
        <v>3266027.4</v>
      </c>
      <c r="P22" s="74"/>
      <c r="Q22" s="74"/>
      <c r="R22" s="74"/>
      <c r="S22" s="74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6"/>
      <c r="IS22" s="77"/>
      <c r="IT22" s="77"/>
    </row>
    <row r="23" spans="1:254" s="78" customFormat="1" ht="30" customHeight="1">
      <c r="A23" s="455"/>
      <c r="B23" s="84">
        <v>14</v>
      </c>
      <c r="C23" s="140" t="s">
        <v>81</v>
      </c>
      <c r="D23" s="80" t="s">
        <v>35</v>
      </c>
      <c r="E23" s="81" t="s">
        <v>38</v>
      </c>
      <c r="F23" s="82" t="s">
        <v>70</v>
      </c>
      <c r="G23" s="38" t="s">
        <v>36</v>
      </c>
      <c r="H23" s="32">
        <v>0</v>
      </c>
      <c r="I23" s="33">
        <v>430684.94</v>
      </c>
      <c r="J23" s="33">
        <v>0</v>
      </c>
      <c r="K23" s="83">
        <f t="shared" si="1"/>
        <v>430684.94</v>
      </c>
      <c r="L23" s="79">
        <v>0</v>
      </c>
      <c r="M23" s="33">
        <v>430684.94</v>
      </c>
      <c r="N23" s="33">
        <v>0</v>
      </c>
      <c r="O23" s="83">
        <f>SUM(L23+M23+N23)</f>
        <v>430684.94</v>
      </c>
      <c r="P23" s="74"/>
      <c r="Q23" s="74"/>
      <c r="R23" s="74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6"/>
      <c r="IS23" s="77"/>
      <c r="IT23" s="77"/>
    </row>
    <row r="24" spans="1:254" s="78" customFormat="1" ht="30" customHeight="1" thickBot="1">
      <c r="A24" s="455"/>
      <c r="B24" s="84">
        <v>15</v>
      </c>
      <c r="C24" s="140" t="s">
        <v>81</v>
      </c>
      <c r="D24" s="80" t="s">
        <v>35</v>
      </c>
      <c r="E24" s="81" t="s">
        <v>69</v>
      </c>
      <c r="F24" s="82" t="s">
        <v>70</v>
      </c>
      <c r="G24" s="38" t="s">
        <v>36</v>
      </c>
      <c r="H24" s="32">
        <v>0</v>
      </c>
      <c r="I24" s="33">
        <v>287123.29</v>
      </c>
      <c r="J24" s="33">
        <v>0</v>
      </c>
      <c r="K24" s="83">
        <f t="shared" si="1"/>
        <v>287123.29</v>
      </c>
      <c r="L24" s="79">
        <v>0</v>
      </c>
      <c r="M24" s="33">
        <v>287123.29</v>
      </c>
      <c r="N24" s="33">
        <v>0</v>
      </c>
      <c r="O24" s="83">
        <f>SUM(L24+M24+N24)</f>
        <v>287123.29</v>
      </c>
      <c r="P24" s="74"/>
      <c r="Q24" s="74"/>
      <c r="R24" s="74"/>
      <c r="S24" s="74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6"/>
      <c r="IS24" s="77"/>
      <c r="IT24" s="77"/>
    </row>
    <row r="25" spans="1:17" s="92" customFormat="1" ht="30.75" customHeight="1" thickBot="1">
      <c r="A25" s="455"/>
      <c r="B25" s="86"/>
      <c r="C25" s="87"/>
      <c r="D25" s="86" t="s">
        <v>37</v>
      </c>
      <c r="E25" s="86"/>
      <c r="F25" s="88"/>
      <c r="G25" s="87"/>
      <c r="H25" s="89"/>
      <c r="I25" s="89"/>
      <c r="J25" s="89"/>
      <c r="K25" s="90"/>
      <c r="L25" s="89">
        <f>SUM(L10:L24)</f>
        <v>67925882.97</v>
      </c>
      <c r="M25" s="89">
        <f>SUM(M10:M24)</f>
        <v>13531171.969999999</v>
      </c>
      <c r="N25" s="89">
        <f>SUM(N10:N24)</f>
        <v>1493.17</v>
      </c>
      <c r="O25" s="90">
        <f>SUM(O10:O24)</f>
        <v>81458548.11000001</v>
      </c>
      <c r="P25" s="91"/>
      <c r="Q25" s="12"/>
    </row>
    <row r="26" spans="1:17" s="44" customFormat="1" ht="26.25" customHeight="1" outlineLevel="1">
      <c r="A26" s="455"/>
      <c r="B26" s="84">
        <v>1</v>
      </c>
      <c r="C26" s="36" t="s">
        <v>67</v>
      </c>
      <c r="D26" s="80" t="s">
        <v>39</v>
      </c>
      <c r="E26" s="80" t="s">
        <v>41</v>
      </c>
      <c r="F26" s="158" t="s">
        <v>66</v>
      </c>
      <c r="G26" s="36" t="s">
        <v>36</v>
      </c>
      <c r="H26" s="34">
        <v>0</v>
      </c>
      <c r="I26" s="159">
        <v>0</v>
      </c>
      <c r="J26" s="160">
        <v>2768835.63</v>
      </c>
      <c r="K26" s="161">
        <f aca="true" t="shared" si="2" ref="K26:K35">SUM(H26:J26)</f>
        <v>2768835.63</v>
      </c>
      <c r="L26" s="162">
        <v>0</v>
      </c>
      <c r="M26" s="34">
        <v>0</v>
      </c>
      <c r="N26" s="160">
        <v>2768835.63</v>
      </c>
      <c r="O26" s="163">
        <f aca="true" t="shared" si="3" ref="O26:O31">SUM(L26:N26)</f>
        <v>2768835.63</v>
      </c>
      <c r="P26" s="42"/>
      <c r="Q26" s="43"/>
    </row>
    <row r="27" spans="1:17" s="44" customFormat="1" ht="30" customHeight="1" outlineLevel="1">
      <c r="A27" s="455"/>
      <c r="B27" s="84">
        <v>2</v>
      </c>
      <c r="C27" s="36" t="s">
        <v>71</v>
      </c>
      <c r="D27" s="80" t="s">
        <v>39</v>
      </c>
      <c r="E27" s="80" t="s">
        <v>41</v>
      </c>
      <c r="F27" s="164" t="s">
        <v>66</v>
      </c>
      <c r="G27" s="36" t="s">
        <v>36</v>
      </c>
      <c r="H27" s="165">
        <v>0</v>
      </c>
      <c r="I27" s="159">
        <v>0</v>
      </c>
      <c r="J27" s="160">
        <v>467465.76</v>
      </c>
      <c r="K27" s="161">
        <f t="shared" si="2"/>
        <v>467465.76</v>
      </c>
      <c r="L27" s="162">
        <v>0</v>
      </c>
      <c r="M27" s="159">
        <v>0</v>
      </c>
      <c r="N27" s="160">
        <v>467465.76</v>
      </c>
      <c r="O27" s="161">
        <f t="shared" si="3"/>
        <v>467465.76</v>
      </c>
      <c r="P27" s="42"/>
      <c r="Q27" s="43"/>
    </row>
    <row r="28" spans="1:17" s="44" customFormat="1" ht="30" customHeight="1" outlineLevel="1">
      <c r="A28" s="455"/>
      <c r="B28" s="84">
        <v>3</v>
      </c>
      <c r="C28" s="36" t="s">
        <v>74</v>
      </c>
      <c r="D28" s="80" t="s">
        <v>39</v>
      </c>
      <c r="E28" s="80" t="s">
        <v>41</v>
      </c>
      <c r="F28" s="164" t="s">
        <v>66</v>
      </c>
      <c r="G28" s="36" t="s">
        <v>36</v>
      </c>
      <c r="H28" s="165">
        <v>0</v>
      </c>
      <c r="I28" s="159">
        <v>5888454.66</v>
      </c>
      <c r="J28" s="160">
        <v>0</v>
      </c>
      <c r="K28" s="161">
        <f t="shared" si="2"/>
        <v>5888454.66</v>
      </c>
      <c r="L28" s="162">
        <v>0</v>
      </c>
      <c r="M28" s="159">
        <v>5888454.66</v>
      </c>
      <c r="N28" s="160">
        <v>0</v>
      </c>
      <c r="O28" s="161">
        <f t="shared" si="3"/>
        <v>5888454.66</v>
      </c>
      <c r="P28" s="42"/>
      <c r="Q28" s="43"/>
    </row>
    <row r="29" spans="1:17" s="44" customFormat="1" ht="30" customHeight="1" outlineLevel="1">
      <c r="A29" s="455"/>
      <c r="B29" s="84">
        <v>4</v>
      </c>
      <c r="C29" s="36" t="s">
        <v>76</v>
      </c>
      <c r="D29" s="80" t="s">
        <v>39</v>
      </c>
      <c r="E29" s="80" t="s">
        <v>42</v>
      </c>
      <c r="F29" s="169" t="s">
        <v>77</v>
      </c>
      <c r="G29" s="36" t="s">
        <v>36</v>
      </c>
      <c r="H29" s="165">
        <v>0</v>
      </c>
      <c r="I29" s="159">
        <v>6905356.72</v>
      </c>
      <c r="J29" s="160">
        <v>0</v>
      </c>
      <c r="K29" s="161">
        <f t="shared" si="2"/>
        <v>6905356.72</v>
      </c>
      <c r="L29" s="162">
        <v>0</v>
      </c>
      <c r="M29" s="170">
        <v>6905356.72</v>
      </c>
      <c r="N29" s="160">
        <v>0</v>
      </c>
      <c r="O29" s="161">
        <f t="shared" si="3"/>
        <v>6905356.72</v>
      </c>
      <c r="P29" s="42"/>
      <c r="Q29" s="43"/>
    </row>
    <row r="30" spans="1:17" s="44" customFormat="1" ht="30" customHeight="1" outlineLevel="1">
      <c r="A30" s="455"/>
      <c r="B30" s="84">
        <v>5</v>
      </c>
      <c r="C30" s="36" t="s">
        <v>82</v>
      </c>
      <c r="D30" s="80" t="s">
        <v>39</v>
      </c>
      <c r="E30" s="80" t="s">
        <v>41</v>
      </c>
      <c r="F30" s="164" t="s">
        <v>66</v>
      </c>
      <c r="G30" s="36" t="s">
        <v>36</v>
      </c>
      <c r="H30" s="165">
        <v>0</v>
      </c>
      <c r="I30" s="170">
        <v>5797706.45</v>
      </c>
      <c r="J30" s="160">
        <v>0</v>
      </c>
      <c r="K30" s="161">
        <f t="shared" si="2"/>
        <v>5797706.45</v>
      </c>
      <c r="L30" s="162">
        <v>0</v>
      </c>
      <c r="M30" s="170">
        <v>5797706.45</v>
      </c>
      <c r="N30" s="160">
        <v>0</v>
      </c>
      <c r="O30" s="161">
        <f t="shared" si="3"/>
        <v>5797706.45</v>
      </c>
      <c r="P30" s="42"/>
      <c r="Q30" s="43"/>
    </row>
    <row r="31" spans="1:17" s="44" customFormat="1" ht="30" customHeight="1" outlineLevel="1">
      <c r="A31" s="455"/>
      <c r="B31" s="84">
        <v>6</v>
      </c>
      <c r="C31" s="36" t="s">
        <v>90</v>
      </c>
      <c r="D31" s="80" t="s">
        <v>39</v>
      </c>
      <c r="E31" s="80" t="s">
        <v>41</v>
      </c>
      <c r="F31" s="164" t="s">
        <v>66</v>
      </c>
      <c r="G31" s="36" t="s">
        <v>36</v>
      </c>
      <c r="H31" s="165">
        <v>0</v>
      </c>
      <c r="I31" s="170">
        <v>5880826.05</v>
      </c>
      <c r="J31" s="160">
        <v>0</v>
      </c>
      <c r="K31" s="161">
        <f t="shared" si="2"/>
        <v>5880826.05</v>
      </c>
      <c r="L31" s="162">
        <v>0</v>
      </c>
      <c r="M31" s="170">
        <v>5880826.05</v>
      </c>
      <c r="N31" s="160">
        <v>0</v>
      </c>
      <c r="O31" s="161">
        <f t="shared" si="3"/>
        <v>5880826.05</v>
      </c>
      <c r="P31" s="42"/>
      <c r="Q31" s="43"/>
    </row>
    <row r="32" spans="1:17" s="44" customFormat="1" ht="30" customHeight="1" outlineLevel="1">
      <c r="A32" s="455"/>
      <c r="B32" s="84">
        <v>7</v>
      </c>
      <c r="C32" s="36" t="s">
        <v>91</v>
      </c>
      <c r="D32" s="80" t="s">
        <v>39</v>
      </c>
      <c r="E32" s="80" t="s">
        <v>41</v>
      </c>
      <c r="F32" s="164" t="s">
        <v>66</v>
      </c>
      <c r="G32" s="36" t="s">
        <v>36</v>
      </c>
      <c r="H32" s="165">
        <v>0</v>
      </c>
      <c r="I32" s="170">
        <v>5875816.42</v>
      </c>
      <c r="J32" s="160">
        <v>0</v>
      </c>
      <c r="K32" s="161">
        <f t="shared" si="2"/>
        <v>5875816.42</v>
      </c>
      <c r="L32" s="162">
        <v>0</v>
      </c>
      <c r="M32" s="170">
        <v>5875816.42</v>
      </c>
      <c r="N32" s="160">
        <v>0</v>
      </c>
      <c r="O32" s="161">
        <v>5875816.42</v>
      </c>
      <c r="P32" s="42"/>
      <c r="Q32" s="43"/>
    </row>
    <row r="33" spans="1:17" s="44" customFormat="1" ht="30" customHeight="1" outlineLevel="1">
      <c r="A33" s="455"/>
      <c r="B33" s="84">
        <v>8</v>
      </c>
      <c r="C33" s="36" t="s">
        <v>95</v>
      </c>
      <c r="D33" s="80" t="s">
        <v>39</v>
      </c>
      <c r="E33" s="80" t="s">
        <v>41</v>
      </c>
      <c r="F33" s="164" t="s">
        <v>66</v>
      </c>
      <c r="G33" s="36" t="s">
        <v>36</v>
      </c>
      <c r="H33" s="165">
        <v>76586140.06</v>
      </c>
      <c r="I33" s="159">
        <v>0</v>
      </c>
      <c r="J33" s="160">
        <v>40000</v>
      </c>
      <c r="K33" s="161">
        <f t="shared" si="2"/>
        <v>76626140.06</v>
      </c>
      <c r="L33" s="162">
        <v>76586140.06</v>
      </c>
      <c r="M33" s="159">
        <v>0</v>
      </c>
      <c r="N33" s="160">
        <v>40000</v>
      </c>
      <c r="O33" s="161">
        <f>SUM(L33:N33)</f>
        <v>76626140.06</v>
      </c>
      <c r="P33" s="42"/>
      <c r="Q33" s="43"/>
    </row>
    <row r="34" spans="1:17" s="44" customFormat="1" ht="30" customHeight="1" outlineLevel="1">
      <c r="A34" s="455">
        <v>500</v>
      </c>
      <c r="B34" s="84">
        <v>9</v>
      </c>
      <c r="C34" s="36" t="s">
        <v>96</v>
      </c>
      <c r="D34" s="80" t="s">
        <v>39</v>
      </c>
      <c r="E34" s="80" t="s">
        <v>42</v>
      </c>
      <c r="F34" s="164" t="s">
        <v>77</v>
      </c>
      <c r="G34" s="36" t="s">
        <v>36</v>
      </c>
      <c r="H34" s="165">
        <v>17000583.07</v>
      </c>
      <c r="I34" s="170">
        <v>5719460.35</v>
      </c>
      <c r="J34" s="160">
        <v>15000</v>
      </c>
      <c r="K34" s="161">
        <f t="shared" si="2"/>
        <v>22735043.42</v>
      </c>
      <c r="L34" s="162">
        <v>17000583.07</v>
      </c>
      <c r="M34" s="170">
        <v>5719460.35</v>
      </c>
      <c r="N34" s="160">
        <v>15000</v>
      </c>
      <c r="O34" s="161">
        <f>SUM(L34:N34)</f>
        <v>22735043.42</v>
      </c>
      <c r="P34" s="42"/>
      <c r="Q34" s="43"/>
    </row>
    <row r="35" spans="1:17" s="44" customFormat="1" ht="30" customHeight="1" outlineLevel="1" thickBot="1">
      <c r="A35" s="455"/>
      <c r="B35" s="84">
        <v>10</v>
      </c>
      <c r="C35" s="36" t="s">
        <v>98</v>
      </c>
      <c r="D35" s="80" t="s">
        <v>39</v>
      </c>
      <c r="E35" s="80" t="s">
        <v>41</v>
      </c>
      <c r="F35" s="164" t="s">
        <v>66</v>
      </c>
      <c r="G35" s="36" t="s">
        <v>36</v>
      </c>
      <c r="H35" s="165">
        <v>0</v>
      </c>
      <c r="I35" s="170">
        <v>5618798.28</v>
      </c>
      <c r="J35" s="160">
        <v>0</v>
      </c>
      <c r="K35" s="161">
        <f t="shared" si="2"/>
        <v>5618798.28</v>
      </c>
      <c r="L35" s="162">
        <v>0</v>
      </c>
      <c r="M35" s="170">
        <v>5618798.28</v>
      </c>
      <c r="N35" s="160">
        <v>0</v>
      </c>
      <c r="O35" s="161">
        <f>SUM(L35:N35)</f>
        <v>5618798.28</v>
      </c>
      <c r="P35" s="42"/>
      <c r="Q35" s="43"/>
    </row>
    <row r="36" spans="1:17" s="92" customFormat="1" ht="30" customHeight="1" thickBot="1">
      <c r="A36" s="455"/>
      <c r="B36" s="151"/>
      <c r="C36" s="157"/>
      <c r="D36" s="86" t="s">
        <v>40</v>
      </c>
      <c r="E36" s="151"/>
      <c r="F36" s="187"/>
      <c r="G36" s="188"/>
      <c r="H36" s="123"/>
      <c r="I36" s="123"/>
      <c r="J36" s="123"/>
      <c r="K36" s="124"/>
      <c r="L36" s="93">
        <f>SUM(L26:L35)</f>
        <v>93586723.13</v>
      </c>
      <c r="M36" s="93">
        <f>SUM(M26:M35)</f>
        <v>41686418.93</v>
      </c>
      <c r="N36" s="93">
        <f>SUM(N26:N35)</f>
        <v>3291301.3899999997</v>
      </c>
      <c r="O36" s="238">
        <f>SUM(O26:O35)</f>
        <v>138564443.45</v>
      </c>
      <c r="P36" s="91"/>
      <c r="Q36" s="12"/>
    </row>
    <row r="37" spans="1:15" s="95" customFormat="1" ht="30" customHeight="1">
      <c r="A37" s="455"/>
      <c r="B37" s="153">
        <v>1</v>
      </c>
      <c r="C37" s="154" t="s">
        <v>56</v>
      </c>
      <c r="D37" s="155" t="s">
        <v>49</v>
      </c>
      <c r="E37" s="155" t="s">
        <v>42</v>
      </c>
      <c r="F37" s="156" t="s">
        <v>48</v>
      </c>
      <c r="G37" s="173" t="s">
        <v>36</v>
      </c>
      <c r="H37" s="146">
        <v>0</v>
      </c>
      <c r="I37" s="72">
        <v>6820770.76</v>
      </c>
      <c r="J37" s="72">
        <v>0</v>
      </c>
      <c r="K37" s="94">
        <f>SUM(H37:J37)</f>
        <v>6820770.76</v>
      </c>
      <c r="L37" s="190">
        <v>0</v>
      </c>
      <c r="M37" s="72">
        <v>6820770.76</v>
      </c>
      <c r="N37" s="72">
        <v>0</v>
      </c>
      <c r="O37" s="94">
        <f>SUM(L37:N37)</f>
        <v>6820770.76</v>
      </c>
    </row>
    <row r="38" spans="1:19" s="47" customFormat="1" ht="30" customHeight="1" thickBot="1">
      <c r="A38" s="455"/>
      <c r="B38" s="168">
        <v>2</v>
      </c>
      <c r="C38" s="38" t="s">
        <v>84</v>
      </c>
      <c r="D38" s="174" t="s">
        <v>49</v>
      </c>
      <c r="E38" s="174" t="s">
        <v>42</v>
      </c>
      <c r="F38" s="175" t="s">
        <v>48</v>
      </c>
      <c r="G38" s="176" t="s">
        <v>36</v>
      </c>
      <c r="H38" s="196">
        <v>0</v>
      </c>
      <c r="I38" s="177">
        <v>6505722.85</v>
      </c>
      <c r="J38" s="177">
        <v>0</v>
      </c>
      <c r="K38" s="178">
        <f>SUM(H38:J38)</f>
        <v>6505722.85</v>
      </c>
      <c r="L38" s="186">
        <v>0</v>
      </c>
      <c r="M38" s="177">
        <v>6505722.85</v>
      </c>
      <c r="N38" s="177">
        <v>0</v>
      </c>
      <c r="O38" s="178">
        <f>SUM(L38:N38)</f>
        <v>6505722.85</v>
      </c>
      <c r="P38" s="45"/>
      <c r="Q38" s="46"/>
      <c r="S38" s="58"/>
    </row>
    <row r="39" spans="1:17" s="47" customFormat="1" ht="30" customHeight="1" thickBot="1">
      <c r="A39" s="455"/>
      <c r="B39" s="151"/>
      <c r="C39" s="157"/>
      <c r="D39" s="86" t="s">
        <v>47</v>
      </c>
      <c r="E39" s="151"/>
      <c r="F39" s="179"/>
      <c r="G39" s="157"/>
      <c r="H39" s="180"/>
      <c r="I39" s="180"/>
      <c r="J39" s="180"/>
      <c r="K39" s="181"/>
      <c r="L39" s="182">
        <f>SUM(L37:L38)</f>
        <v>0</v>
      </c>
      <c r="M39" s="182">
        <f>SUM(M37:M38)</f>
        <v>13326493.61</v>
      </c>
      <c r="N39" s="182">
        <f>SUM(N37:N38)</f>
        <v>0</v>
      </c>
      <c r="O39" s="239">
        <f>SUM(O37:O38)</f>
        <v>13326493.61</v>
      </c>
      <c r="P39" s="45"/>
      <c r="Q39" s="46"/>
    </row>
    <row r="40" spans="1:19" s="47" customFormat="1" ht="30" customHeight="1" thickBot="1">
      <c r="A40" s="455"/>
      <c r="B40" s="49"/>
      <c r="C40" s="59"/>
      <c r="D40" s="49" t="s">
        <v>10</v>
      </c>
      <c r="E40" s="50"/>
      <c r="F40" s="51"/>
      <c r="G40" s="29"/>
      <c r="H40" s="53"/>
      <c r="I40" s="53"/>
      <c r="J40" s="53"/>
      <c r="K40" s="54"/>
      <c r="L40" s="55">
        <f>SUM(L36+L25+L39)</f>
        <v>161512606.1</v>
      </c>
      <c r="M40" s="55">
        <f>SUM(M36+M25+M39)</f>
        <v>68544084.50999999</v>
      </c>
      <c r="N40" s="55">
        <f>SUM(N36+N25+N39)</f>
        <v>3292794.5599999996</v>
      </c>
      <c r="O40" s="56">
        <f>SUM(O36+O25+O39)</f>
        <v>233349485.17000002</v>
      </c>
      <c r="P40" s="45"/>
      <c r="Q40" s="46"/>
      <c r="S40" s="58"/>
    </row>
    <row r="41" spans="1:17" s="47" customFormat="1" ht="30" customHeight="1" thickBot="1">
      <c r="A41" s="455"/>
      <c r="B41" s="65"/>
      <c r="C41" s="66"/>
      <c r="D41" s="65" t="s">
        <v>22</v>
      </c>
      <c r="E41" s="67"/>
      <c r="F41" s="68"/>
      <c r="G41" s="99"/>
      <c r="H41" s="69"/>
      <c r="I41" s="69"/>
      <c r="J41" s="69"/>
      <c r="K41" s="70"/>
      <c r="L41" s="100"/>
      <c r="M41" s="69"/>
      <c r="N41" s="69"/>
      <c r="O41" s="70"/>
      <c r="P41" s="45"/>
      <c r="Q41" s="46"/>
    </row>
    <row r="42" spans="1:254" s="78" customFormat="1" ht="30" customHeight="1">
      <c r="A42" s="455"/>
      <c r="B42" s="141">
        <v>1</v>
      </c>
      <c r="C42" s="142" t="s">
        <v>51</v>
      </c>
      <c r="D42" s="143" t="s">
        <v>52</v>
      </c>
      <c r="E42" s="143" t="s">
        <v>38</v>
      </c>
      <c r="F42" s="144" t="s">
        <v>53</v>
      </c>
      <c r="G42" s="145" t="s">
        <v>36</v>
      </c>
      <c r="H42" s="146">
        <v>3041246.34</v>
      </c>
      <c r="I42" s="147">
        <v>790043.63</v>
      </c>
      <c r="J42" s="147">
        <v>135574.29</v>
      </c>
      <c r="K42" s="148">
        <f aca="true" t="shared" si="4" ref="K42:K47">SUM(H42:J42)</f>
        <v>3966864.26</v>
      </c>
      <c r="L42" s="149">
        <v>3041246.34</v>
      </c>
      <c r="M42" s="147">
        <v>790043.63</v>
      </c>
      <c r="N42" s="147">
        <v>135574.29</v>
      </c>
      <c r="O42" s="148">
        <f aca="true" t="shared" si="5" ref="O42:O47">SUM(L42:N42)</f>
        <v>3966864.26</v>
      </c>
      <c r="P42" s="74"/>
      <c r="Q42" s="74"/>
      <c r="R42" s="74"/>
      <c r="S42" s="74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6"/>
      <c r="IS42" s="77"/>
      <c r="IT42" s="77"/>
    </row>
    <row r="43" spans="1:254" s="78" customFormat="1" ht="30" customHeight="1">
      <c r="A43" s="455"/>
      <c r="B43" s="168">
        <v>2</v>
      </c>
      <c r="C43" s="140" t="s">
        <v>72</v>
      </c>
      <c r="D43" s="81" t="s">
        <v>52</v>
      </c>
      <c r="E43" s="81" t="s">
        <v>38</v>
      </c>
      <c r="F43" s="82" t="s">
        <v>53</v>
      </c>
      <c r="G43" s="38" t="s">
        <v>36</v>
      </c>
      <c r="H43" s="32">
        <v>2411919.22</v>
      </c>
      <c r="I43" s="33">
        <v>400410.24</v>
      </c>
      <c r="J43" s="33">
        <v>32709.55</v>
      </c>
      <c r="K43" s="83">
        <f t="shared" si="4"/>
        <v>2845039.01</v>
      </c>
      <c r="L43" s="79">
        <v>2411919.22</v>
      </c>
      <c r="M43" s="33">
        <v>400410.24</v>
      </c>
      <c r="N43" s="33">
        <v>32709.55</v>
      </c>
      <c r="O43" s="83">
        <f t="shared" si="5"/>
        <v>2845039.01</v>
      </c>
      <c r="P43" s="74"/>
      <c r="Q43" s="74"/>
      <c r="R43" s="74"/>
      <c r="S43" s="74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6"/>
      <c r="IS43" s="77"/>
      <c r="IT43" s="77"/>
    </row>
    <row r="44" spans="1:254" s="78" customFormat="1" ht="30" customHeight="1">
      <c r="A44" s="455"/>
      <c r="B44" s="168">
        <v>3</v>
      </c>
      <c r="C44" s="140" t="s">
        <v>75</v>
      </c>
      <c r="D44" s="81" t="s">
        <v>52</v>
      </c>
      <c r="E44" s="81" t="s">
        <v>38</v>
      </c>
      <c r="F44" s="82" t="s">
        <v>53</v>
      </c>
      <c r="G44" s="38" t="s">
        <v>36</v>
      </c>
      <c r="H44" s="32">
        <v>604740.3</v>
      </c>
      <c r="I44" s="33">
        <v>132790.81</v>
      </c>
      <c r="J44" s="33">
        <v>23858.28</v>
      </c>
      <c r="K44" s="83">
        <f t="shared" si="4"/>
        <v>761389.3900000001</v>
      </c>
      <c r="L44" s="79">
        <v>604740.3</v>
      </c>
      <c r="M44" s="33">
        <v>132790.81</v>
      </c>
      <c r="N44" s="33">
        <v>23858.28</v>
      </c>
      <c r="O44" s="83">
        <f t="shared" si="5"/>
        <v>761389.3900000001</v>
      </c>
      <c r="P44" s="74"/>
      <c r="Q44" s="74"/>
      <c r="R44" s="74"/>
      <c r="S44" s="74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6"/>
      <c r="IS44" s="77"/>
      <c r="IT44" s="77"/>
    </row>
    <row r="45" spans="1:254" s="78" customFormat="1" ht="30" customHeight="1">
      <c r="A45" s="455"/>
      <c r="B45" s="168">
        <v>4</v>
      </c>
      <c r="C45" s="191" t="s">
        <v>83</v>
      </c>
      <c r="D45" s="80" t="s">
        <v>52</v>
      </c>
      <c r="E45" s="80" t="s">
        <v>38</v>
      </c>
      <c r="F45" s="82" t="s">
        <v>53</v>
      </c>
      <c r="G45" s="192" t="s">
        <v>36</v>
      </c>
      <c r="H45" s="37">
        <v>604961.31</v>
      </c>
      <c r="I45" s="34">
        <v>125831.51</v>
      </c>
      <c r="J45" s="34">
        <v>1988.93</v>
      </c>
      <c r="K45" s="35">
        <f t="shared" si="4"/>
        <v>732781.7500000001</v>
      </c>
      <c r="L45" s="194">
        <v>604961.31</v>
      </c>
      <c r="M45" s="34">
        <v>125831.51</v>
      </c>
      <c r="N45" s="34">
        <v>1988.93</v>
      </c>
      <c r="O45" s="35">
        <f t="shared" si="5"/>
        <v>732781.7500000001</v>
      </c>
      <c r="P45" s="74"/>
      <c r="Q45" s="74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6"/>
      <c r="IS45" s="77"/>
      <c r="IT45" s="77"/>
    </row>
    <row r="46" spans="1:254" s="78" customFormat="1" ht="30" customHeight="1">
      <c r="A46" s="455"/>
      <c r="B46" s="168">
        <v>5</v>
      </c>
      <c r="C46" s="197" t="s">
        <v>89</v>
      </c>
      <c r="D46" s="174" t="s">
        <v>52</v>
      </c>
      <c r="E46" s="174" t="s">
        <v>38</v>
      </c>
      <c r="F46" s="82" t="s">
        <v>53</v>
      </c>
      <c r="G46" s="198" t="s">
        <v>36</v>
      </c>
      <c r="H46" s="199">
        <v>1211927.13</v>
      </c>
      <c r="I46" s="33">
        <v>252823.51</v>
      </c>
      <c r="J46" s="200">
        <v>0</v>
      </c>
      <c r="K46" s="83">
        <f t="shared" si="4"/>
        <v>1464750.64</v>
      </c>
      <c r="L46" s="201">
        <v>1211927.13</v>
      </c>
      <c r="M46" s="33">
        <v>252823.51</v>
      </c>
      <c r="N46" s="33">
        <v>0</v>
      </c>
      <c r="O46" s="83">
        <f t="shared" si="5"/>
        <v>1464750.64</v>
      </c>
      <c r="P46" s="74"/>
      <c r="Q46" s="74"/>
      <c r="R46" s="74"/>
      <c r="S46" s="74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6"/>
      <c r="IS46" s="77"/>
      <c r="IT46" s="77"/>
    </row>
    <row r="47" spans="1:254" s="78" customFormat="1" ht="30" customHeight="1">
      <c r="A47" s="455"/>
      <c r="B47" s="168">
        <v>6</v>
      </c>
      <c r="C47" s="140" t="s">
        <v>92</v>
      </c>
      <c r="D47" s="81" t="s">
        <v>52</v>
      </c>
      <c r="E47" s="81" t="s">
        <v>38</v>
      </c>
      <c r="F47" s="82" t="s">
        <v>53</v>
      </c>
      <c r="G47" s="198" t="s">
        <v>36</v>
      </c>
      <c r="H47" s="206">
        <v>608892.13</v>
      </c>
      <c r="I47" s="33">
        <v>128953.84</v>
      </c>
      <c r="J47" s="207">
        <v>0</v>
      </c>
      <c r="K47" s="83">
        <f t="shared" si="4"/>
        <v>737845.97</v>
      </c>
      <c r="L47" s="201">
        <v>608892.13</v>
      </c>
      <c r="M47" s="33">
        <v>128953.84</v>
      </c>
      <c r="N47" s="33">
        <v>0</v>
      </c>
      <c r="O47" s="83">
        <f t="shared" si="5"/>
        <v>737845.97</v>
      </c>
      <c r="P47" s="74"/>
      <c r="Q47" s="74"/>
      <c r="R47" s="74"/>
      <c r="S47" s="74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6"/>
      <c r="IS47" s="77"/>
      <c r="IT47" s="77"/>
    </row>
    <row r="48" spans="1:254" s="78" customFormat="1" ht="30" customHeight="1">
      <c r="A48" s="455"/>
      <c r="B48" s="168">
        <v>7</v>
      </c>
      <c r="C48" s="140" t="s">
        <v>94</v>
      </c>
      <c r="D48" s="81" t="s">
        <v>52</v>
      </c>
      <c r="E48" s="81" t="s">
        <v>38</v>
      </c>
      <c r="F48" s="82" t="s">
        <v>53</v>
      </c>
      <c r="G48" s="198" t="s">
        <v>36</v>
      </c>
      <c r="H48" s="206">
        <v>607861.92</v>
      </c>
      <c r="I48" s="33">
        <v>119724.53</v>
      </c>
      <c r="J48" s="207">
        <v>0</v>
      </c>
      <c r="K48" s="83">
        <f>SUM(H48:J48)</f>
        <v>727586.4500000001</v>
      </c>
      <c r="L48" s="201">
        <v>607861.92</v>
      </c>
      <c r="M48" s="33">
        <v>119724.53</v>
      </c>
      <c r="N48" s="33">
        <v>0</v>
      </c>
      <c r="O48" s="83">
        <f>SUM(L48:N48)</f>
        <v>727586.4500000001</v>
      </c>
      <c r="P48" s="74"/>
      <c r="Q48" s="74"/>
      <c r="R48" s="74"/>
      <c r="S48" s="74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6"/>
      <c r="IS48" s="77"/>
      <c r="IT48" s="77"/>
    </row>
    <row r="49" spans="1:254" s="78" customFormat="1" ht="30" customHeight="1" thickBot="1">
      <c r="A49" s="455"/>
      <c r="B49" s="166">
        <v>8</v>
      </c>
      <c r="C49" s="202" t="s">
        <v>97</v>
      </c>
      <c r="D49" s="203" t="s">
        <v>52</v>
      </c>
      <c r="E49" s="203" t="s">
        <v>38</v>
      </c>
      <c r="F49" s="167" t="s">
        <v>53</v>
      </c>
      <c r="G49" s="193" t="s">
        <v>36</v>
      </c>
      <c r="H49" s="204">
        <v>609703.08</v>
      </c>
      <c r="I49" s="96">
        <v>112789.15</v>
      </c>
      <c r="J49" s="205">
        <v>0</v>
      </c>
      <c r="K49" s="97">
        <f>SUM(H49:J49)</f>
        <v>722492.23</v>
      </c>
      <c r="L49" s="195">
        <v>609703.08</v>
      </c>
      <c r="M49" s="96">
        <v>112789.15</v>
      </c>
      <c r="N49" s="96">
        <v>0</v>
      </c>
      <c r="O49" s="97">
        <f>SUM(L49:N49)</f>
        <v>722492.23</v>
      </c>
      <c r="P49" s="74"/>
      <c r="Q49" s="74"/>
      <c r="R49" s="74"/>
      <c r="S49" s="74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6"/>
      <c r="IS49" s="77"/>
      <c r="IT49" s="77"/>
    </row>
    <row r="50" spans="1:17" s="47" customFormat="1" ht="30" customHeight="1" thickBot="1">
      <c r="A50" s="455"/>
      <c r="B50" s="151"/>
      <c r="C50" s="126"/>
      <c r="D50" s="233" t="s">
        <v>85</v>
      </c>
      <c r="E50" s="125"/>
      <c r="F50" s="127"/>
      <c r="G50" s="126"/>
      <c r="H50" s="128"/>
      <c r="I50" s="128"/>
      <c r="J50" s="128"/>
      <c r="K50" s="129"/>
      <c r="L50" s="98">
        <f>SUM(L42:L49)</f>
        <v>9701251.43</v>
      </c>
      <c r="M50" s="98">
        <f>SUM(M42:M49)</f>
        <v>2063367.2200000002</v>
      </c>
      <c r="N50" s="98">
        <f>SUM(N42:N49)</f>
        <v>194131.05</v>
      </c>
      <c r="O50" s="240">
        <f>SUM(O42:O49)</f>
        <v>11958749.700000001</v>
      </c>
      <c r="P50" s="45"/>
      <c r="Q50" s="46"/>
    </row>
    <row r="51" spans="1:19" s="64" customFormat="1" ht="30" customHeight="1" thickBot="1">
      <c r="A51" s="455"/>
      <c r="B51" s="49"/>
      <c r="C51" s="59"/>
      <c r="D51" s="49" t="s">
        <v>23</v>
      </c>
      <c r="E51" s="50"/>
      <c r="F51" s="51"/>
      <c r="G51" s="29"/>
      <c r="H51" s="61"/>
      <c r="I51" s="61"/>
      <c r="J51" s="61"/>
      <c r="K51" s="150"/>
      <c r="L51" s="62">
        <f>L50</f>
        <v>9701251.43</v>
      </c>
      <c r="M51" s="62">
        <f>M50</f>
        <v>2063367.2200000002</v>
      </c>
      <c r="N51" s="62">
        <f>N50</f>
        <v>194131.05</v>
      </c>
      <c r="O51" s="241">
        <f>O50</f>
        <v>11958749.700000001</v>
      </c>
      <c r="P51" s="63"/>
      <c r="Q51" s="57"/>
      <c r="R51" s="58"/>
      <c r="S51" s="58"/>
    </row>
    <row r="52" spans="1:17" s="47" customFormat="1" ht="30" customHeight="1" thickBot="1">
      <c r="A52" s="455"/>
      <c r="B52" s="110"/>
      <c r="C52" s="118"/>
      <c r="D52" s="49" t="s">
        <v>28</v>
      </c>
      <c r="E52" s="111"/>
      <c r="F52" s="112"/>
      <c r="G52" s="113"/>
      <c r="H52" s="115"/>
      <c r="I52" s="115"/>
      <c r="J52" s="115"/>
      <c r="K52" s="116"/>
      <c r="L52" s="117"/>
      <c r="M52" s="115"/>
      <c r="N52" s="115"/>
      <c r="O52" s="116"/>
      <c r="P52" s="45"/>
      <c r="Q52" s="46"/>
    </row>
    <row r="53" spans="1:17" s="103" customFormat="1" ht="30" customHeight="1" thickBot="1">
      <c r="A53" s="455"/>
      <c r="B53" s="110"/>
      <c r="C53" s="118"/>
      <c r="D53" s="49" t="s">
        <v>29</v>
      </c>
      <c r="E53" s="111"/>
      <c r="F53" s="112"/>
      <c r="G53" s="114"/>
      <c r="H53" s="115"/>
      <c r="I53" s="115"/>
      <c r="J53" s="115"/>
      <c r="K53" s="116"/>
      <c r="L53" s="117"/>
      <c r="M53" s="115"/>
      <c r="N53" s="115"/>
      <c r="O53" s="116"/>
      <c r="P53" s="101"/>
      <c r="Q53" s="102"/>
    </row>
    <row r="54" spans="1:17" s="103" customFormat="1" ht="30" customHeight="1" thickBot="1">
      <c r="A54" s="455"/>
      <c r="B54" s="130"/>
      <c r="C54" s="119"/>
      <c r="D54" s="65" t="s">
        <v>18</v>
      </c>
      <c r="E54" s="120"/>
      <c r="F54" s="121"/>
      <c r="G54" s="131"/>
      <c r="H54" s="132"/>
      <c r="I54" s="133"/>
      <c r="J54" s="133"/>
      <c r="K54" s="122"/>
      <c r="L54" s="134"/>
      <c r="M54" s="133"/>
      <c r="N54" s="133"/>
      <c r="O54" s="122"/>
      <c r="P54" s="101"/>
      <c r="Q54" s="102"/>
    </row>
    <row r="55" spans="1:17" s="64" customFormat="1" ht="30" customHeight="1" thickBot="1">
      <c r="A55" s="455"/>
      <c r="B55" s="110"/>
      <c r="C55" s="118"/>
      <c r="D55" s="50" t="s">
        <v>21</v>
      </c>
      <c r="E55" s="50"/>
      <c r="F55" s="51"/>
      <c r="G55" s="29"/>
      <c r="H55" s="61"/>
      <c r="I55" s="53"/>
      <c r="J55" s="53"/>
      <c r="K55" s="54"/>
      <c r="L55" s="104"/>
      <c r="M55" s="53"/>
      <c r="N55" s="108"/>
      <c r="O55" s="54"/>
      <c r="P55" s="235"/>
      <c r="Q55" s="57"/>
    </row>
    <row r="56" spans="1:17" s="47" customFormat="1" ht="30" customHeight="1" thickBot="1">
      <c r="A56" s="455"/>
      <c r="B56" s="208"/>
      <c r="C56" s="119"/>
      <c r="D56" s="65" t="s">
        <v>11</v>
      </c>
      <c r="E56" s="67"/>
      <c r="F56" s="68"/>
      <c r="G56" s="209"/>
      <c r="H56" s="69"/>
      <c r="I56" s="69"/>
      <c r="J56" s="69"/>
      <c r="K56" s="70"/>
      <c r="L56" s="100"/>
      <c r="M56" s="69"/>
      <c r="N56" s="69"/>
      <c r="O56" s="70"/>
      <c r="P56" s="45"/>
      <c r="Q56" s="46"/>
    </row>
    <row r="57" spans="1:255" s="41" customFormat="1" ht="30" customHeight="1">
      <c r="A57" s="455"/>
      <c r="B57" s="456">
        <v>1</v>
      </c>
      <c r="C57" s="252" t="s">
        <v>78</v>
      </c>
      <c r="D57" s="253" t="s">
        <v>79</v>
      </c>
      <c r="E57" s="254" t="s">
        <v>42</v>
      </c>
      <c r="F57" s="255" t="s">
        <v>80</v>
      </c>
      <c r="G57" s="256" t="s">
        <v>36</v>
      </c>
      <c r="H57" s="257">
        <v>3885088.25</v>
      </c>
      <c r="I57" s="72">
        <v>2176573.73</v>
      </c>
      <c r="J57" s="72">
        <v>0</v>
      </c>
      <c r="K57" s="94">
        <f>SUM(H57:J57)</f>
        <v>6061661.98</v>
      </c>
      <c r="L57" s="258">
        <v>3885088.25</v>
      </c>
      <c r="M57" s="72">
        <v>2176573.73</v>
      </c>
      <c r="N57" s="72">
        <v>0</v>
      </c>
      <c r="O57" s="94">
        <f>SUM(L57:N57)</f>
        <v>6061661.98</v>
      </c>
      <c r="P57" s="39"/>
      <c r="Q57" s="40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</row>
    <row r="58" spans="1:255" s="41" customFormat="1" ht="30" customHeight="1" thickBot="1">
      <c r="A58" s="455"/>
      <c r="B58" s="457">
        <v>2</v>
      </c>
      <c r="C58" s="210" t="s">
        <v>99</v>
      </c>
      <c r="D58" s="259" t="s">
        <v>79</v>
      </c>
      <c r="E58" s="260" t="s">
        <v>42</v>
      </c>
      <c r="F58" s="261" t="s">
        <v>80</v>
      </c>
      <c r="G58" s="262" t="s">
        <v>36</v>
      </c>
      <c r="H58" s="263">
        <v>3912961.59</v>
      </c>
      <c r="I58" s="264">
        <v>2084112.97</v>
      </c>
      <c r="J58" s="264">
        <v>0</v>
      </c>
      <c r="K58" s="265">
        <f>SUM(H58:J58)</f>
        <v>5997074.56</v>
      </c>
      <c r="L58" s="263">
        <v>3912961.59</v>
      </c>
      <c r="M58" s="264">
        <v>2084112.97</v>
      </c>
      <c r="N58" s="264">
        <v>0</v>
      </c>
      <c r="O58" s="265">
        <f>SUM(L58:N58)</f>
        <v>5997074.56</v>
      </c>
      <c r="P58" s="39"/>
      <c r="Q58" s="40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17" s="47" customFormat="1" ht="33.75" customHeight="1" thickBot="1">
      <c r="A59" s="455"/>
      <c r="B59" s="151"/>
      <c r="C59" s="157"/>
      <c r="D59" s="234" t="s">
        <v>86</v>
      </c>
      <c r="E59" s="151"/>
      <c r="F59" s="179"/>
      <c r="G59" s="157"/>
      <c r="H59" s="180"/>
      <c r="I59" s="180"/>
      <c r="J59" s="180"/>
      <c r="K59" s="181"/>
      <c r="L59" s="182">
        <f>SUM(L57:L58)</f>
        <v>7798049.84</v>
      </c>
      <c r="M59" s="182">
        <f>SUM(M57:M58)</f>
        <v>4260686.7</v>
      </c>
      <c r="N59" s="182">
        <f>SUM(N57:N58)</f>
        <v>0</v>
      </c>
      <c r="O59" s="239">
        <f>SUM(O57:O58)</f>
        <v>12058736.54</v>
      </c>
      <c r="P59" s="45"/>
      <c r="Q59" s="46"/>
    </row>
    <row r="60" spans="1:19" s="64" customFormat="1" ht="30" customHeight="1" thickBot="1">
      <c r="A60" s="455"/>
      <c r="B60" s="110"/>
      <c r="C60" s="118"/>
      <c r="D60" s="49" t="s">
        <v>33</v>
      </c>
      <c r="E60" s="50"/>
      <c r="F60" s="51"/>
      <c r="G60" s="29"/>
      <c r="H60" s="61"/>
      <c r="I60" s="53"/>
      <c r="J60" s="53"/>
      <c r="K60" s="54"/>
      <c r="L60" s="189">
        <f>L59</f>
        <v>7798049.84</v>
      </c>
      <c r="M60" s="71">
        <f>M59</f>
        <v>4260686.7</v>
      </c>
      <c r="N60" s="71">
        <f>N59</f>
        <v>0</v>
      </c>
      <c r="O60" s="242">
        <f>O59</f>
        <v>12058736.54</v>
      </c>
      <c r="P60" s="63"/>
      <c r="Q60" s="57"/>
      <c r="R60" s="58"/>
      <c r="S60" s="58"/>
    </row>
    <row r="61" spans="1:19" s="64" customFormat="1" ht="30" customHeight="1" thickBot="1">
      <c r="A61" s="455"/>
      <c r="B61" s="286" t="s">
        <v>54</v>
      </c>
      <c r="C61" s="287"/>
      <c r="D61" s="287"/>
      <c r="E61" s="287"/>
      <c r="F61" s="287"/>
      <c r="G61" s="14"/>
      <c r="H61" s="15"/>
      <c r="I61" s="15"/>
      <c r="J61" s="15"/>
      <c r="K61" s="15"/>
      <c r="L61" s="30"/>
      <c r="M61" s="30"/>
      <c r="N61" s="31"/>
      <c r="O61" s="243">
        <f>O55+O51+O40+O60+O53</f>
        <v>257366971.41</v>
      </c>
      <c r="P61" s="63"/>
      <c r="Q61" s="57"/>
      <c r="R61" s="105"/>
      <c r="S61" s="106"/>
    </row>
    <row r="62" spans="1:18" s="64" customFormat="1" ht="30" customHeight="1" thickBot="1">
      <c r="A62" s="455"/>
      <c r="B62" s="286" t="s">
        <v>27</v>
      </c>
      <c r="C62" s="287"/>
      <c r="D62" s="287"/>
      <c r="E62" s="287"/>
      <c r="F62" s="287"/>
      <c r="G62" s="14"/>
      <c r="H62" s="15"/>
      <c r="I62" s="15"/>
      <c r="J62" s="15"/>
      <c r="K62" s="15"/>
      <c r="L62" s="15"/>
      <c r="M62" s="15"/>
      <c r="N62" s="152"/>
      <c r="O62" s="243">
        <f>F85</f>
        <v>808801944.37</v>
      </c>
      <c r="P62" s="63"/>
      <c r="Q62" s="57"/>
      <c r="R62" s="107"/>
    </row>
    <row r="63" spans="1:19" s="64" customFormat="1" ht="30" customHeight="1" thickBot="1">
      <c r="A63" s="455"/>
      <c r="B63" s="286" t="s">
        <v>55</v>
      </c>
      <c r="C63" s="287"/>
      <c r="D63" s="287"/>
      <c r="E63" s="287"/>
      <c r="F63" s="287"/>
      <c r="G63" s="287"/>
      <c r="H63" s="287"/>
      <c r="I63" s="287"/>
      <c r="J63" s="15"/>
      <c r="K63" s="15"/>
      <c r="L63" s="15"/>
      <c r="M63" s="15"/>
      <c r="N63" s="15"/>
      <c r="O63" s="243">
        <f>O61-O62</f>
        <v>-551434972.96</v>
      </c>
      <c r="P63" s="63"/>
      <c r="Q63" s="57"/>
      <c r="S63" s="106"/>
    </row>
    <row r="64" spans="1:17" s="47" customFormat="1" ht="30" customHeight="1" thickBot="1">
      <c r="A64" s="455"/>
      <c r="B64" s="211"/>
      <c r="C64" s="212"/>
      <c r="D64" s="213"/>
      <c r="E64" s="214"/>
      <c r="F64" s="214"/>
      <c r="G64" s="214"/>
      <c r="H64" s="215"/>
      <c r="I64" s="215"/>
      <c r="J64" s="215"/>
      <c r="K64" s="215"/>
      <c r="L64" s="215"/>
      <c r="M64" s="215"/>
      <c r="N64" s="215"/>
      <c r="O64" s="244"/>
      <c r="P64" s="216"/>
      <c r="Q64" s="46"/>
    </row>
    <row r="65" spans="1:17" s="44" customFormat="1" ht="24.75" customHeight="1" thickBot="1">
      <c r="A65" s="455">
        <v>501</v>
      </c>
      <c r="B65" s="219"/>
      <c r="C65" s="245"/>
      <c r="D65" s="136"/>
      <c r="E65" s="219"/>
      <c r="F65" s="219"/>
      <c r="G65" s="219"/>
      <c r="H65" s="246"/>
      <c r="I65" s="217"/>
      <c r="J65" s="217"/>
      <c r="K65" s="246"/>
      <c r="L65" s="217"/>
      <c r="M65" s="290" t="s">
        <v>12</v>
      </c>
      <c r="N65" s="291"/>
      <c r="O65" s="247">
        <f>SUM(O66:O72)</f>
        <v>257366971.41</v>
      </c>
      <c r="P65" s="43"/>
      <c r="Q65" s="43"/>
    </row>
    <row r="66" spans="1:17" s="44" customFormat="1" ht="24.75" customHeight="1">
      <c r="A66" s="455"/>
      <c r="B66" s="219"/>
      <c r="C66" s="245"/>
      <c r="D66" s="136"/>
      <c r="E66" s="219"/>
      <c r="F66" s="219"/>
      <c r="G66" s="219"/>
      <c r="H66" s="277"/>
      <c r="I66" s="277"/>
      <c r="J66" s="217"/>
      <c r="K66" s="277"/>
      <c r="L66" s="278"/>
      <c r="M66" s="294" t="s">
        <v>24</v>
      </c>
      <c r="N66" s="295"/>
      <c r="O66" s="248">
        <f>O51</f>
        <v>11958749.700000001</v>
      </c>
      <c r="P66" s="43"/>
      <c r="Q66" s="43"/>
    </row>
    <row r="67" spans="1:17" s="44" customFormat="1" ht="24.75" customHeight="1">
      <c r="A67" s="455"/>
      <c r="B67" s="219"/>
      <c r="C67" s="245"/>
      <c r="D67" s="136"/>
      <c r="E67" s="219"/>
      <c r="F67" s="219"/>
      <c r="G67" s="219"/>
      <c r="H67" s="277"/>
      <c r="I67" s="277"/>
      <c r="J67" s="217"/>
      <c r="K67" s="277"/>
      <c r="L67" s="278"/>
      <c r="M67" s="270" t="s">
        <v>30</v>
      </c>
      <c r="N67" s="271"/>
      <c r="O67" s="249">
        <f>O53</f>
        <v>0</v>
      </c>
      <c r="P67" s="43"/>
      <c r="Q67" s="43"/>
    </row>
    <row r="68" spans="1:17" s="44" customFormat="1" ht="24.75" customHeight="1">
      <c r="A68" s="455"/>
      <c r="B68" s="219"/>
      <c r="C68" s="245"/>
      <c r="D68" s="136"/>
      <c r="E68" s="219"/>
      <c r="F68" s="219"/>
      <c r="G68" s="219"/>
      <c r="H68" s="246"/>
      <c r="I68" s="246"/>
      <c r="J68" s="246"/>
      <c r="K68" s="246"/>
      <c r="L68" s="246"/>
      <c r="M68" s="270" t="s">
        <v>14</v>
      </c>
      <c r="N68" s="271"/>
      <c r="O68" s="249">
        <f>O54</f>
        <v>0</v>
      </c>
      <c r="P68" s="43"/>
      <c r="Q68" s="43"/>
    </row>
    <row r="69" spans="1:17" s="44" customFormat="1" ht="24.75" customHeight="1">
      <c r="A69" s="455"/>
      <c r="B69" s="219"/>
      <c r="C69" s="135"/>
      <c r="D69" s="136"/>
      <c r="E69" s="137"/>
      <c r="F69" s="137"/>
      <c r="G69" s="138"/>
      <c r="H69" s="246"/>
      <c r="I69" s="246"/>
      <c r="J69" s="246"/>
      <c r="K69" s="246"/>
      <c r="L69" s="246"/>
      <c r="M69" s="270" t="s">
        <v>15</v>
      </c>
      <c r="N69" s="271"/>
      <c r="O69" s="249">
        <f>O40</f>
        <v>233349485.17000002</v>
      </c>
      <c r="P69" s="218"/>
      <c r="Q69" s="43"/>
    </row>
    <row r="70" spans="1:17" s="44" customFormat="1" ht="24.75" customHeight="1">
      <c r="A70" s="455"/>
      <c r="B70" s="219"/>
      <c r="C70" s="245"/>
      <c r="D70" s="136"/>
      <c r="E70" s="219"/>
      <c r="F70" s="219" t="s">
        <v>73</v>
      </c>
      <c r="G70" s="219"/>
      <c r="H70" s="246"/>
      <c r="I70" s="246"/>
      <c r="J70" s="246"/>
      <c r="K70" s="246"/>
      <c r="L70" s="246"/>
      <c r="M70" s="270" t="s">
        <v>13</v>
      </c>
      <c r="N70" s="271"/>
      <c r="O70" s="249">
        <f>O6</f>
        <v>0</v>
      </c>
      <c r="Q70" s="43"/>
    </row>
    <row r="71" spans="1:17" s="44" customFormat="1" ht="24.75" customHeight="1">
      <c r="A71" s="455"/>
      <c r="B71" s="219"/>
      <c r="C71" s="245"/>
      <c r="D71" s="136"/>
      <c r="E71" s="219"/>
      <c r="F71" s="219"/>
      <c r="G71" s="219"/>
      <c r="H71" s="246"/>
      <c r="I71" s="246"/>
      <c r="J71" s="246"/>
      <c r="K71" s="246"/>
      <c r="L71" s="246"/>
      <c r="M71" s="270" t="s">
        <v>19</v>
      </c>
      <c r="N71" s="271"/>
      <c r="O71" s="250">
        <f>O55</f>
        <v>0</v>
      </c>
      <c r="Q71" s="43"/>
    </row>
    <row r="72" spans="1:17" s="44" customFormat="1" ht="24.75" customHeight="1" thickBot="1">
      <c r="A72" s="455"/>
      <c r="B72" s="219"/>
      <c r="C72" s="245"/>
      <c r="D72" s="136"/>
      <c r="E72" s="219"/>
      <c r="F72" s="219"/>
      <c r="G72" s="219"/>
      <c r="H72" s="246"/>
      <c r="I72" s="246"/>
      <c r="J72" s="246"/>
      <c r="K72" s="246"/>
      <c r="L72" s="246"/>
      <c r="M72" s="288" t="s">
        <v>34</v>
      </c>
      <c r="N72" s="289"/>
      <c r="O72" s="251">
        <f>O60</f>
        <v>12058736.54</v>
      </c>
      <c r="Q72" s="43"/>
    </row>
    <row r="73" spans="1:17" s="47" customFormat="1" ht="18.75">
      <c r="A73" s="455"/>
      <c r="B73" s="109"/>
      <c r="C73" s="109"/>
      <c r="D73" s="109"/>
      <c r="E73" s="109"/>
      <c r="F73" s="109"/>
      <c r="G73" s="109"/>
      <c r="H73" s="109"/>
      <c r="I73" s="220"/>
      <c r="J73" s="220"/>
      <c r="K73" s="220"/>
      <c r="L73" s="220"/>
      <c r="M73" s="220"/>
      <c r="N73" s="220"/>
      <c r="O73" s="220"/>
      <c r="P73" s="45"/>
      <c r="Q73" s="46"/>
    </row>
    <row r="74" spans="1:17" s="47" customFormat="1" ht="36" customHeight="1" thickBot="1">
      <c r="A74" s="455"/>
      <c r="B74" s="299" t="s">
        <v>26</v>
      </c>
      <c r="C74" s="299"/>
      <c r="D74" s="299"/>
      <c r="E74" s="299"/>
      <c r="F74" s="299"/>
      <c r="G74" s="64"/>
      <c r="H74" s="220"/>
      <c r="I74" s="221"/>
      <c r="J74" s="220"/>
      <c r="K74" s="220"/>
      <c r="L74" s="220"/>
      <c r="M74" s="222"/>
      <c r="N74" s="220"/>
      <c r="O74" s="222"/>
      <c r="P74" s="45"/>
      <c r="Q74" s="46"/>
    </row>
    <row r="75" spans="1:16" s="47" customFormat="1" ht="30" customHeight="1">
      <c r="A75" s="455"/>
      <c r="B75" s="292" t="s">
        <v>104</v>
      </c>
      <c r="C75" s="293"/>
      <c r="D75" s="293"/>
      <c r="E75" s="293"/>
      <c r="F75" s="231">
        <v>2798531.77</v>
      </c>
      <c r="G75" s="232"/>
      <c r="H75" s="224"/>
      <c r="I75" s="225"/>
      <c r="J75" s="226"/>
      <c r="K75" s="223"/>
      <c r="L75" s="223"/>
      <c r="M75" s="225"/>
      <c r="N75" s="226"/>
      <c r="O75" s="227"/>
      <c r="P75" s="46"/>
    </row>
    <row r="76" spans="1:16" s="47" customFormat="1" ht="30" customHeight="1">
      <c r="A76" s="455"/>
      <c r="B76" s="275" t="s">
        <v>103</v>
      </c>
      <c r="C76" s="276"/>
      <c r="D76" s="276"/>
      <c r="E76" s="276"/>
      <c r="F76" s="228">
        <v>7419421.72</v>
      </c>
      <c r="G76" s="223"/>
      <c r="H76" s="224"/>
      <c r="I76" s="225"/>
      <c r="J76" s="226"/>
      <c r="K76" s="223"/>
      <c r="L76" s="223"/>
      <c r="M76" s="225"/>
      <c r="N76" s="226"/>
      <c r="O76" s="227"/>
      <c r="P76" s="46"/>
    </row>
    <row r="77" spans="1:16" s="47" customFormat="1" ht="30" customHeight="1">
      <c r="A77" s="455"/>
      <c r="B77" s="275" t="s">
        <v>100</v>
      </c>
      <c r="C77" s="276"/>
      <c r="D77" s="276"/>
      <c r="E77" s="276"/>
      <c r="F77" s="228">
        <v>2250298.71</v>
      </c>
      <c r="G77" s="46"/>
      <c r="I77" s="225"/>
      <c r="J77" s="226"/>
      <c r="K77" s="223"/>
      <c r="L77" s="223"/>
      <c r="M77" s="225"/>
      <c r="N77" s="226"/>
      <c r="O77" s="227"/>
      <c r="P77" s="46"/>
    </row>
    <row r="78" spans="1:16" s="47" customFormat="1" ht="30" customHeight="1">
      <c r="A78" s="455"/>
      <c r="B78" s="275" t="s">
        <v>65</v>
      </c>
      <c r="C78" s="276"/>
      <c r="D78" s="276"/>
      <c r="E78" s="276"/>
      <c r="F78" s="228">
        <v>157816.11</v>
      </c>
      <c r="G78" s="223"/>
      <c r="H78" s="224"/>
      <c r="I78" s="225"/>
      <c r="J78" s="226"/>
      <c r="K78" s="223"/>
      <c r="L78" s="223"/>
      <c r="M78" s="225"/>
      <c r="N78" s="226"/>
      <c r="O78" s="227"/>
      <c r="P78" s="46"/>
    </row>
    <row r="79" spans="1:16" s="47" customFormat="1" ht="30" customHeight="1">
      <c r="A79" s="455"/>
      <c r="B79" s="275" t="s">
        <v>101</v>
      </c>
      <c r="C79" s="276"/>
      <c r="D79" s="276"/>
      <c r="E79" s="276"/>
      <c r="F79" s="228">
        <v>49935314.82</v>
      </c>
      <c r="G79" s="225"/>
      <c r="H79" s="224"/>
      <c r="I79" s="225"/>
      <c r="J79" s="226"/>
      <c r="K79" s="223"/>
      <c r="L79" s="223"/>
      <c r="M79" s="225"/>
      <c r="N79" s="226"/>
      <c r="O79" s="227"/>
      <c r="P79" s="46"/>
    </row>
    <row r="80" spans="1:16" s="47" customFormat="1" ht="30" customHeight="1">
      <c r="A80" s="455"/>
      <c r="B80" s="279" t="s">
        <v>102</v>
      </c>
      <c r="C80" s="280"/>
      <c r="D80" s="280"/>
      <c r="E80" s="280"/>
      <c r="F80" s="228">
        <v>13013675.24</v>
      </c>
      <c r="G80" s="223"/>
      <c r="H80" s="224"/>
      <c r="I80" s="225"/>
      <c r="J80" s="226"/>
      <c r="K80" s="223"/>
      <c r="L80" s="223"/>
      <c r="M80" s="225"/>
      <c r="N80" s="226"/>
      <c r="O80" s="227"/>
      <c r="P80" s="46"/>
    </row>
    <row r="81" spans="1:16" s="47" customFormat="1" ht="30" customHeight="1">
      <c r="A81" s="455"/>
      <c r="B81" s="300" t="s">
        <v>87</v>
      </c>
      <c r="C81" s="301"/>
      <c r="D81" s="301"/>
      <c r="E81" s="302"/>
      <c r="F81" s="228">
        <v>456893633.36</v>
      </c>
      <c r="G81" s="223"/>
      <c r="H81" s="46"/>
      <c r="I81" s="225"/>
      <c r="J81" s="226"/>
      <c r="K81" s="223"/>
      <c r="L81" s="223"/>
      <c r="M81" s="225"/>
      <c r="N81" s="226"/>
      <c r="O81" s="227"/>
      <c r="P81" s="46"/>
    </row>
    <row r="82" spans="1:16" s="47" customFormat="1" ht="30" customHeight="1">
      <c r="A82" s="455"/>
      <c r="B82" s="267" t="s">
        <v>88</v>
      </c>
      <c r="C82" s="268"/>
      <c r="D82" s="268"/>
      <c r="E82" s="269"/>
      <c r="F82" s="228">
        <v>144828395.91</v>
      </c>
      <c r="G82" s="225"/>
      <c r="H82" s="46"/>
      <c r="I82" s="225"/>
      <c r="J82" s="226"/>
      <c r="K82" s="223"/>
      <c r="L82" s="223"/>
      <c r="M82" s="225"/>
      <c r="N82" s="226"/>
      <c r="O82" s="227"/>
      <c r="P82" s="46"/>
    </row>
    <row r="83" spans="1:16" s="47" customFormat="1" ht="30" customHeight="1">
      <c r="A83" s="455"/>
      <c r="B83" s="267" t="s">
        <v>93</v>
      </c>
      <c r="C83" s="268"/>
      <c r="D83" s="268"/>
      <c r="E83" s="269"/>
      <c r="F83" s="266">
        <v>30740065.6</v>
      </c>
      <c r="G83" s="223"/>
      <c r="H83" s="46"/>
      <c r="I83" s="225"/>
      <c r="J83" s="226"/>
      <c r="K83" s="223"/>
      <c r="L83" s="223"/>
      <c r="M83" s="225"/>
      <c r="N83" s="226"/>
      <c r="O83" s="227"/>
      <c r="P83" s="46"/>
    </row>
    <row r="84" spans="1:16" s="47" customFormat="1" ht="30" customHeight="1" thickBot="1">
      <c r="A84" s="455"/>
      <c r="B84" s="296" t="s">
        <v>106</v>
      </c>
      <c r="C84" s="297"/>
      <c r="D84" s="297"/>
      <c r="E84" s="298"/>
      <c r="F84" s="229">
        <v>100764791.13</v>
      </c>
      <c r="G84" s="223"/>
      <c r="H84" s="46"/>
      <c r="I84" s="225"/>
      <c r="J84" s="226"/>
      <c r="K84" s="223"/>
      <c r="L84" s="223"/>
      <c r="M84" s="225"/>
      <c r="N84" s="226"/>
      <c r="O84" s="227"/>
      <c r="P84" s="46"/>
    </row>
    <row r="85" spans="1:16" s="47" customFormat="1" ht="34.5" customHeight="1" thickBot="1">
      <c r="A85" s="455"/>
      <c r="B85" s="272" t="s">
        <v>12</v>
      </c>
      <c r="C85" s="273"/>
      <c r="D85" s="273"/>
      <c r="E85" s="274"/>
      <c r="F85" s="230">
        <f>SUM(F75:F84)</f>
        <v>808801944.37</v>
      </c>
      <c r="G85" s="225"/>
      <c r="H85" s="224"/>
      <c r="I85" s="225"/>
      <c r="J85" s="223"/>
      <c r="K85" s="223"/>
      <c r="L85" s="223"/>
      <c r="M85" s="225"/>
      <c r="N85" s="223"/>
      <c r="O85" s="227"/>
      <c r="P85" s="46"/>
    </row>
    <row r="86" spans="1:17" s="1" customFormat="1" ht="15.75">
      <c r="A86" s="455"/>
      <c r="B86" s="5"/>
      <c r="C86" s="10"/>
      <c r="D86" s="6"/>
      <c r="E86" s="5"/>
      <c r="F86" s="5"/>
      <c r="G86" s="5"/>
      <c r="H86" s="5"/>
      <c r="I86" s="26"/>
      <c r="J86" s="8"/>
      <c r="K86" s="8"/>
      <c r="L86" s="8"/>
      <c r="M86" s="8"/>
      <c r="N86" s="8"/>
      <c r="O86" s="8"/>
      <c r="P86" s="3"/>
      <c r="Q86" s="24"/>
    </row>
    <row r="87" spans="1:17" s="1" customFormat="1" ht="15.75">
      <c r="A87" s="455"/>
      <c r="B87" s="5"/>
      <c r="C87" s="10"/>
      <c r="D87" s="6"/>
      <c r="E87" s="5"/>
      <c r="F87" s="5"/>
      <c r="G87" s="5"/>
      <c r="H87" s="5"/>
      <c r="I87" s="27"/>
      <c r="J87" s="8"/>
      <c r="K87" s="8"/>
      <c r="L87" s="8"/>
      <c r="M87" s="8"/>
      <c r="N87" s="8"/>
      <c r="O87" s="8"/>
      <c r="P87" s="3"/>
      <c r="Q87" s="24"/>
    </row>
    <row r="88" spans="1:17" s="1" customFormat="1" ht="15.75">
      <c r="A88" s="455"/>
      <c r="B88" s="5"/>
      <c r="C88" s="10"/>
      <c r="D88" s="6"/>
      <c r="E88" s="5"/>
      <c r="F88" s="5"/>
      <c r="G88" s="5"/>
      <c r="H88" s="5"/>
      <c r="I88" s="27"/>
      <c r="J88" s="8"/>
      <c r="K88" s="8"/>
      <c r="L88" s="8"/>
      <c r="M88" s="8"/>
      <c r="N88" s="8"/>
      <c r="O88" s="8"/>
      <c r="P88" s="3"/>
      <c r="Q88" s="24"/>
    </row>
    <row r="89" spans="1:17" s="1" customFormat="1" ht="15.75">
      <c r="A89" s="455"/>
      <c r="B89" s="5"/>
      <c r="C89" s="10"/>
      <c r="D89" s="6"/>
      <c r="E89" s="5"/>
      <c r="F89" s="5"/>
      <c r="G89" s="5"/>
      <c r="H89" s="5"/>
      <c r="I89" s="8"/>
      <c r="J89" s="8"/>
      <c r="K89" s="8"/>
      <c r="L89" s="8"/>
      <c r="M89" s="8"/>
      <c r="N89" s="8"/>
      <c r="O89" s="8"/>
      <c r="P89" s="3"/>
      <c r="Q89" s="24"/>
    </row>
    <row r="90" spans="1:17" s="1" customFormat="1" ht="15.75">
      <c r="A90" s="455"/>
      <c r="B90" s="5"/>
      <c r="C90" s="10"/>
      <c r="D90" s="6"/>
      <c r="E90" s="5"/>
      <c r="F90" s="5"/>
      <c r="G90" s="5"/>
      <c r="H90" s="8"/>
      <c r="I90" s="8"/>
      <c r="J90" s="8"/>
      <c r="K90" s="8"/>
      <c r="L90" s="8"/>
      <c r="M90" s="8"/>
      <c r="N90" s="8"/>
      <c r="O90" s="8"/>
      <c r="P90" s="3"/>
      <c r="Q90" s="24"/>
    </row>
    <row r="91" spans="1:17" s="1" customFormat="1" ht="15.75">
      <c r="A91" s="455"/>
      <c r="B91" s="5"/>
      <c r="C91" s="10"/>
      <c r="D91" s="6"/>
      <c r="E91" s="5"/>
      <c r="F91" s="5"/>
      <c r="G91" s="5"/>
      <c r="H91" s="8"/>
      <c r="I91" s="8"/>
      <c r="J91" s="8"/>
      <c r="K91" s="8"/>
      <c r="L91" s="8"/>
      <c r="M91" s="8"/>
      <c r="N91" s="8"/>
      <c r="O91" s="8"/>
      <c r="P91" s="3"/>
      <c r="Q91" s="24"/>
    </row>
    <row r="92" spans="1:17" s="1" customFormat="1" ht="15.75">
      <c r="A92" s="455"/>
      <c r="B92" s="5"/>
      <c r="C92" s="10"/>
      <c r="D92" s="6"/>
      <c r="E92" s="5"/>
      <c r="F92" s="5"/>
      <c r="G92" s="5"/>
      <c r="H92" s="8"/>
      <c r="I92" s="8"/>
      <c r="J92" s="8"/>
      <c r="K92" s="8"/>
      <c r="L92" s="8"/>
      <c r="M92" s="8"/>
      <c r="N92" s="8"/>
      <c r="O92" s="8"/>
      <c r="P92" s="3"/>
      <c r="Q92" s="24"/>
    </row>
    <row r="93" spans="1:17" s="1" customFormat="1" ht="15.75">
      <c r="A93" s="455"/>
      <c r="B93" s="5"/>
      <c r="C93" s="10"/>
      <c r="D93" s="6"/>
      <c r="E93" s="5"/>
      <c r="F93" s="5"/>
      <c r="G93" s="5"/>
      <c r="H93" s="8"/>
      <c r="I93" s="8"/>
      <c r="J93" s="8"/>
      <c r="K93" s="8"/>
      <c r="L93" s="8"/>
      <c r="M93" s="8"/>
      <c r="N93" s="8"/>
      <c r="O93" s="8"/>
      <c r="P93" s="3"/>
      <c r="Q93" s="24"/>
    </row>
    <row r="94" spans="1:17" s="1" customFormat="1" ht="15.75">
      <c r="A94" s="455"/>
      <c r="B94" s="5"/>
      <c r="C94" s="10"/>
      <c r="D94" s="6"/>
      <c r="E94" s="5"/>
      <c r="F94" s="5"/>
      <c r="G94" s="5"/>
      <c r="H94" s="8"/>
      <c r="I94" s="8"/>
      <c r="J94" s="8"/>
      <c r="K94" s="8"/>
      <c r="L94" s="8"/>
      <c r="M94" s="8"/>
      <c r="N94" s="8"/>
      <c r="O94" s="8"/>
      <c r="P94" s="3"/>
      <c r="Q94" s="24"/>
    </row>
    <row r="95" spans="1:17" s="1" customFormat="1" ht="15.75">
      <c r="A95" s="455"/>
      <c r="B95" s="5"/>
      <c r="C95" s="10"/>
      <c r="D95" s="6"/>
      <c r="E95" s="5"/>
      <c r="F95" s="5"/>
      <c r="G95" s="5"/>
      <c r="H95" s="8"/>
      <c r="I95" s="8"/>
      <c r="J95" s="8"/>
      <c r="K95" s="8"/>
      <c r="L95" s="8"/>
      <c r="M95" s="8"/>
      <c r="N95" s="8"/>
      <c r="O95" s="8"/>
      <c r="P95" s="3"/>
      <c r="Q95" s="24"/>
    </row>
    <row r="96" spans="1:17" s="1" customFormat="1" ht="15.75">
      <c r="A96" s="455"/>
      <c r="B96" s="5"/>
      <c r="C96" s="10"/>
      <c r="D96" s="6"/>
      <c r="E96" s="5"/>
      <c r="F96" s="5"/>
      <c r="G96" s="5"/>
      <c r="H96" s="8"/>
      <c r="I96" s="8"/>
      <c r="J96" s="8"/>
      <c r="K96" s="8"/>
      <c r="L96" s="8"/>
      <c r="M96" s="8"/>
      <c r="N96" s="8"/>
      <c r="O96" s="8"/>
      <c r="P96" s="3"/>
      <c r="Q96" s="24"/>
    </row>
    <row r="97" spans="1:17" s="1" customFormat="1" ht="15.75">
      <c r="A97" s="455"/>
      <c r="B97" s="5"/>
      <c r="C97" s="10"/>
      <c r="D97" s="6"/>
      <c r="E97" s="5"/>
      <c r="F97" s="5"/>
      <c r="G97" s="5"/>
      <c r="H97" s="8"/>
      <c r="I97" s="8"/>
      <c r="J97" s="8"/>
      <c r="K97" s="8"/>
      <c r="L97" s="8"/>
      <c r="M97" s="8"/>
      <c r="N97" s="8"/>
      <c r="O97" s="8"/>
      <c r="P97" s="3"/>
      <c r="Q97" s="24"/>
    </row>
    <row r="98" spans="1:17" s="1" customFormat="1" ht="15.75">
      <c r="A98" s="455"/>
      <c r="B98" s="5"/>
      <c r="C98" s="10"/>
      <c r="D98" s="6"/>
      <c r="E98" s="5"/>
      <c r="F98" s="5"/>
      <c r="G98" s="5"/>
      <c r="H98" s="8"/>
      <c r="I98" s="8"/>
      <c r="J98" s="8"/>
      <c r="K98" s="8"/>
      <c r="L98" s="8"/>
      <c r="M98" s="8"/>
      <c r="N98" s="8"/>
      <c r="O98" s="8"/>
      <c r="P98" s="3"/>
      <c r="Q98" s="24"/>
    </row>
    <row r="99" spans="1:17" s="1" customFormat="1" ht="15.75">
      <c r="A99" s="455"/>
      <c r="B99" s="5"/>
      <c r="C99" s="10"/>
      <c r="D99" s="6"/>
      <c r="E99" s="5"/>
      <c r="F99" s="5"/>
      <c r="G99" s="5"/>
      <c r="H99" s="8"/>
      <c r="I99" s="8"/>
      <c r="J99" s="8"/>
      <c r="K99" s="8"/>
      <c r="L99" s="8"/>
      <c r="M99" s="8"/>
      <c r="N99" s="8"/>
      <c r="O99" s="8"/>
      <c r="P99" s="3"/>
      <c r="Q99" s="24"/>
    </row>
    <row r="100" spans="1:17" s="1" customFormat="1" ht="15.75">
      <c r="A100" s="455"/>
      <c r="B100" s="5"/>
      <c r="C100" s="10"/>
      <c r="D100" s="6"/>
      <c r="E100" s="5"/>
      <c r="F100" s="5"/>
      <c r="G100" s="5"/>
      <c r="H100" s="8"/>
      <c r="I100" s="8"/>
      <c r="J100" s="8"/>
      <c r="K100" s="8"/>
      <c r="L100" s="8"/>
      <c r="M100" s="8"/>
      <c r="N100" s="8"/>
      <c r="O100" s="8"/>
      <c r="P100" s="3"/>
      <c r="Q100" s="24"/>
    </row>
    <row r="101" spans="1:17" s="1" customFormat="1" ht="15.75">
      <c r="A101" s="455"/>
      <c r="B101" s="5"/>
      <c r="C101" s="10"/>
      <c r="D101" s="6"/>
      <c r="E101" s="5"/>
      <c r="F101" s="5"/>
      <c r="G101" s="5"/>
      <c r="H101" s="8"/>
      <c r="I101" s="8"/>
      <c r="J101" s="8"/>
      <c r="K101" s="8"/>
      <c r="L101" s="8"/>
      <c r="M101" s="8"/>
      <c r="N101" s="8"/>
      <c r="O101" s="8"/>
      <c r="P101" s="3"/>
      <c r="Q101" s="24"/>
    </row>
    <row r="102" spans="1:17" s="1" customFormat="1" ht="15.75">
      <c r="A102" s="455"/>
      <c r="B102" s="5"/>
      <c r="C102" s="10"/>
      <c r="D102" s="6"/>
      <c r="E102" s="5"/>
      <c r="F102" s="5"/>
      <c r="G102" s="5"/>
      <c r="H102" s="8"/>
      <c r="I102" s="8"/>
      <c r="J102" s="8"/>
      <c r="K102" s="8"/>
      <c r="L102" s="8"/>
      <c r="M102" s="8"/>
      <c r="N102" s="8"/>
      <c r="O102" s="8"/>
      <c r="P102" s="3"/>
      <c r="Q102" s="24"/>
    </row>
    <row r="103" spans="1:17" s="1" customFormat="1" ht="15.75">
      <c r="A103" s="455"/>
      <c r="B103" s="5"/>
      <c r="C103" s="10"/>
      <c r="D103" s="6"/>
      <c r="E103" s="5"/>
      <c r="F103" s="5"/>
      <c r="G103" s="5"/>
      <c r="H103" s="8"/>
      <c r="I103" s="8"/>
      <c r="J103" s="8"/>
      <c r="K103" s="8"/>
      <c r="L103" s="8"/>
      <c r="M103" s="8"/>
      <c r="N103" s="8"/>
      <c r="O103" s="8"/>
      <c r="P103" s="3"/>
      <c r="Q103" s="24"/>
    </row>
    <row r="104" spans="1:17" s="1" customFormat="1" ht="15.75">
      <c r="A104" s="455"/>
      <c r="B104" s="5"/>
      <c r="C104" s="10"/>
      <c r="D104" s="6"/>
      <c r="E104" s="5"/>
      <c r="F104" s="5"/>
      <c r="G104" s="5"/>
      <c r="H104" s="8"/>
      <c r="I104" s="8"/>
      <c r="J104" s="8"/>
      <c r="K104" s="8"/>
      <c r="L104" s="8"/>
      <c r="M104" s="8"/>
      <c r="N104" s="8"/>
      <c r="O104" s="8"/>
      <c r="P104" s="3"/>
      <c r="Q104" s="24"/>
    </row>
    <row r="105" spans="1:17" s="1" customFormat="1" ht="15.75">
      <c r="A105" s="455"/>
      <c r="B105" s="5"/>
      <c r="C105" s="10"/>
      <c r="D105" s="6"/>
      <c r="E105" s="5"/>
      <c r="F105" s="5"/>
      <c r="G105" s="5"/>
      <c r="H105" s="8"/>
      <c r="I105" s="8"/>
      <c r="J105" s="8"/>
      <c r="K105" s="8"/>
      <c r="L105" s="8"/>
      <c r="M105" s="8"/>
      <c r="N105" s="8"/>
      <c r="O105" s="8"/>
      <c r="P105" s="3"/>
      <c r="Q105" s="24"/>
    </row>
    <row r="106" spans="1:17" s="1" customFormat="1" ht="15.75">
      <c r="A106" s="455"/>
      <c r="B106" s="5"/>
      <c r="C106" s="10"/>
      <c r="D106" s="6"/>
      <c r="E106" s="5"/>
      <c r="F106" s="5"/>
      <c r="G106" s="5"/>
      <c r="H106" s="8"/>
      <c r="I106" s="8"/>
      <c r="J106" s="8"/>
      <c r="K106" s="8"/>
      <c r="L106" s="8"/>
      <c r="M106" s="8"/>
      <c r="N106" s="8"/>
      <c r="O106" s="8"/>
      <c r="P106" s="3"/>
      <c r="Q106" s="24"/>
    </row>
    <row r="107" spans="1:17" s="1" customFormat="1" ht="15.75">
      <c r="A107" s="455"/>
      <c r="B107" s="5"/>
      <c r="C107" s="10"/>
      <c r="D107" s="6"/>
      <c r="E107" s="5"/>
      <c r="F107" s="5"/>
      <c r="G107" s="5"/>
      <c r="H107" s="8"/>
      <c r="I107" s="8"/>
      <c r="J107" s="8"/>
      <c r="K107" s="8"/>
      <c r="L107" s="8"/>
      <c r="M107" s="8"/>
      <c r="N107" s="8"/>
      <c r="O107" s="8"/>
      <c r="P107" s="3"/>
      <c r="Q107" s="24"/>
    </row>
    <row r="108" spans="1:17" s="1" customFormat="1" ht="15.75">
      <c r="A108" s="455"/>
      <c r="B108" s="5"/>
      <c r="C108" s="10"/>
      <c r="D108" s="6"/>
      <c r="E108" s="5"/>
      <c r="F108" s="5"/>
      <c r="G108" s="5"/>
      <c r="H108" s="8"/>
      <c r="I108" s="8"/>
      <c r="J108" s="8"/>
      <c r="K108" s="8"/>
      <c r="L108" s="8"/>
      <c r="M108" s="8"/>
      <c r="N108" s="8"/>
      <c r="O108" s="8"/>
      <c r="P108" s="3"/>
      <c r="Q108" s="24"/>
    </row>
    <row r="109" spans="1:17" s="1" customFormat="1" ht="15.75">
      <c r="A109" s="455"/>
      <c r="B109" s="5"/>
      <c r="C109" s="10"/>
      <c r="D109" s="6"/>
      <c r="E109" s="5"/>
      <c r="F109" s="5"/>
      <c r="G109" s="5"/>
      <c r="H109" s="8"/>
      <c r="I109" s="8"/>
      <c r="J109" s="8"/>
      <c r="K109" s="8"/>
      <c r="L109" s="8"/>
      <c r="M109" s="8"/>
      <c r="N109" s="8"/>
      <c r="O109" s="8"/>
      <c r="P109" s="3"/>
      <c r="Q109" s="24"/>
    </row>
    <row r="110" spans="1:17" s="1" customFormat="1" ht="15.75">
      <c r="A110" s="455"/>
      <c r="B110" s="5"/>
      <c r="C110" s="10"/>
      <c r="D110" s="6"/>
      <c r="E110" s="5"/>
      <c r="F110" s="5"/>
      <c r="G110" s="5"/>
      <c r="H110" s="8"/>
      <c r="I110" s="8"/>
      <c r="J110" s="8"/>
      <c r="K110" s="8"/>
      <c r="L110" s="8"/>
      <c r="M110" s="8"/>
      <c r="N110" s="8"/>
      <c r="O110" s="8"/>
      <c r="P110" s="3"/>
      <c r="Q110" s="24"/>
    </row>
    <row r="111" spans="2:17" s="1" customFormat="1" ht="15.75">
      <c r="B111" s="5"/>
      <c r="C111" s="10"/>
      <c r="D111" s="6"/>
      <c r="E111" s="5"/>
      <c r="F111" s="5"/>
      <c r="G111" s="5"/>
      <c r="H111" s="8"/>
      <c r="I111" s="8"/>
      <c r="J111" s="8"/>
      <c r="K111" s="8"/>
      <c r="L111" s="8"/>
      <c r="M111" s="8"/>
      <c r="N111" s="8"/>
      <c r="O111" s="8"/>
      <c r="P111" s="3"/>
      <c r="Q111" s="24"/>
    </row>
    <row r="112" spans="2:17" s="1" customFormat="1" ht="15.75">
      <c r="B112" s="5"/>
      <c r="C112" s="10"/>
      <c r="D112" s="6"/>
      <c r="E112" s="5"/>
      <c r="F112" s="5"/>
      <c r="G112" s="5"/>
      <c r="H112" s="8"/>
      <c r="I112" s="8"/>
      <c r="J112" s="8"/>
      <c r="K112" s="8"/>
      <c r="L112" s="8"/>
      <c r="M112" s="8"/>
      <c r="N112" s="8"/>
      <c r="O112" s="8"/>
      <c r="P112" s="3"/>
      <c r="Q112" s="24"/>
    </row>
    <row r="113" spans="2:17" s="1" customFormat="1" ht="15.75">
      <c r="B113" s="5"/>
      <c r="C113" s="10"/>
      <c r="D113" s="6"/>
      <c r="E113" s="5"/>
      <c r="F113" s="5"/>
      <c r="G113" s="5"/>
      <c r="H113" s="8"/>
      <c r="I113" s="8"/>
      <c r="J113" s="8"/>
      <c r="K113" s="8"/>
      <c r="L113" s="8"/>
      <c r="M113" s="8"/>
      <c r="N113" s="8"/>
      <c r="O113" s="8"/>
      <c r="P113" s="3"/>
      <c r="Q113" s="24"/>
    </row>
    <row r="114" spans="2:17" s="1" customFormat="1" ht="15.75">
      <c r="B114" s="5"/>
      <c r="C114" s="10"/>
      <c r="D114" s="6"/>
      <c r="E114" s="5"/>
      <c r="F114" s="5"/>
      <c r="G114" s="5"/>
      <c r="H114" s="8"/>
      <c r="I114" s="8"/>
      <c r="J114" s="8"/>
      <c r="K114" s="8"/>
      <c r="L114" s="8"/>
      <c r="M114" s="8"/>
      <c r="N114" s="8"/>
      <c r="O114" s="8"/>
      <c r="P114" s="3"/>
      <c r="Q114" s="24"/>
    </row>
    <row r="115" spans="2:15" ht="15.75">
      <c r="B115" s="5"/>
      <c r="C115" s="10"/>
      <c r="D115" s="6"/>
      <c r="E115" s="5"/>
      <c r="F115" s="5"/>
      <c r="G115" s="5"/>
      <c r="H115" s="8"/>
      <c r="I115" s="8"/>
      <c r="J115" s="8"/>
      <c r="K115" s="8"/>
      <c r="L115" s="8"/>
      <c r="M115" s="8"/>
      <c r="N115" s="8"/>
      <c r="O115" s="8"/>
    </row>
    <row r="116" spans="2:15" ht="15.75">
      <c r="B116" s="5"/>
      <c r="C116" s="10"/>
      <c r="D116" s="6"/>
      <c r="E116" s="5"/>
      <c r="F116" s="5"/>
      <c r="G116" s="5"/>
      <c r="H116" s="8"/>
      <c r="I116" s="8"/>
      <c r="J116" s="8"/>
      <c r="K116" s="8"/>
      <c r="L116" s="8"/>
      <c r="M116" s="8"/>
      <c r="N116" s="8"/>
      <c r="O116" s="8"/>
    </row>
    <row r="117" spans="3:6" ht="15.75">
      <c r="C117" s="10"/>
      <c r="D117" s="6"/>
      <c r="E117" s="5"/>
      <c r="F117" s="5"/>
    </row>
    <row r="118" spans="3:6" ht="15.75">
      <c r="C118" s="10"/>
      <c r="D118" s="6"/>
      <c r="E118" s="5"/>
      <c r="F118" s="5"/>
    </row>
    <row r="119" spans="3:6" ht="15.75">
      <c r="C119" s="10"/>
      <c r="D119" s="6"/>
      <c r="E119" s="5"/>
      <c r="F119" s="5"/>
    </row>
    <row r="120" spans="3:6" ht="15.75">
      <c r="C120" s="10"/>
      <c r="D120" s="6"/>
      <c r="E120" s="5"/>
      <c r="F120" s="5"/>
    </row>
    <row r="121" spans="3:6" ht="15.75">
      <c r="C121" s="10"/>
      <c r="D121" s="6"/>
      <c r="E121" s="5"/>
      <c r="F121" s="5"/>
    </row>
    <row r="122" spans="3:6" ht="15.75">
      <c r="C122" s="10"/>
      <c r="D122" s="6"/>
      <c r="E122" s="5"/>
      <c r="F122" s="5"/>
    </row>
    <row r="123" spans="3:6" ht="15.75">
      <c r="C123" s="10"/>
      <c r="D123" s="6"/>
      <c r="E123" s="5"/>
      <c r="F123" s="5"/>
    </row>
    <row r="124" spans="3:6" ht="15.75">
      <c r="C124" s="10"/>
      <c r="D124" s="6"/>
      <c r="E124" s="5"/>
      <c r="F124" s="5"/>
    </row>
    <row r="125" spans="3:6" ht="15.75">
      <c r="C125" s="10"/>
      <c r="D125" s="6"/>
      <c r="E125" s="5"/>
      <c r="F125" s="5"/>
    </row>
    <row r="126" spans="3:6" ht="15.75">
      <c r="C126" s="10"/>
      <c r="D126" s="6"/>
      <c r="E126" s="5"/>
      <c r="F126" s="5"/>
    </row>
    <row r="127" spans="3:6" ht="15.75">
      <c r="C127" s="10"/>
      <c r="D127" s="6"/>
      <c r="E127" s="5"/>
      <c r="F127" s="5"/>
    </row>
    <row r="128" spans="4:6" ht="15.75">
      <c r="D128" s="6"/>
      <c r="E128" s="5"/>
      <c r="F128" s="5"/>
    </row>
    <row r="129" ht="15.75">
      <c r="D129" s="6"/>
    </row>
  </sheetData>
  <sheetProtection/>
  <mergeCells count="36">
    <mergeCell ref="A1:A33"/>
    <mergeCell ref="A34:A64"/>
    <mergeCell ref="A65:A95"/>
    <mergeCell ref="A96:A110"/>
    <mergeCell ref="B77:E77"/>
    <mergeCell ref="B75:E75"/>
    <mergeCell ref="H67:I67"/>
    <mergeCell ref="M70:N70"/>
    <mergeCell ref="M66:N66"/>
    <mergeCell ref="B84:E84"/>
    <mergeCell ref="B76:E76"/>
    <mergeCell ref="B74:F74"/>
    <mergeCell ref="B83:E83"/>
    <mergeCell ref="B81:E81"/>
    <mergeCell ref="M71:N71"/>
    <mergeCell ref="B61:F61"/>
    <mergeCell ref="K66:L66"/>
    <mergeCell ref="M65:N65"/>
    <mergeCell ref="B63:I63"/>
    <mergeCell ref="H66:I66"/>
    <mergeCell ref="B1:O1"/>
    <mergeCell ref="B2:O2"/>
    <mergeCell ref="C3:D3"/>
    <mergeCell ref="G3:K3"/>
    <mergeCell ref="L3:O3"/>
    <mergeCell ref="B62:F62"/>
    <mergeCell ref="B82:E82"/>
    <mergeCell ref="M67:N67"/>
    <mergeCell ref="B85:E85"/>
    <mergeCell ref="B78:E78"/>
    <mergeCell ref="B79:E79"/>
    <mergeCell ref="K67:L67"/>
    <mergeCell ref="B80:E80"/>
    <mergeCell ref="M68:N68"/>
    <mergeCell ref="M69:N69"/>
    <mergeCell ref="M72:N72"/>
  </mergeCells>
  <printOptions horizontalCentered="1"/>
  <pageMargins left="0.1968503937007874" right="0.2755905511811024" top="0.5511811023622047" bottom="0.4330708661417323" header="0.3937007874015748" footer="0.2755905511811024"/>
  <pageSetup horizontalDpi="600" verticalDpi="600" orientation="landscape" paperSize="9" scale="50" r:id="rId1"/>
  <rowBreaks count="2" manualBreakCount="2">
    <brk id="33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9"/>
  <sheetViews>
    <sheetView tabSelected="1" zoomScale="80" zoomScaleNormal="80" zoomScalePageLayoutView="0" workbookViewId="0" topLeftCell="A1">
      <selection activeCell="A1" sqref="A1:A16384"/>
    </sheetView>
  </sheetViews>
  <sheetFormatPr defaultColWidth="9.140625" defaultRowHeight="12.75"/>
  <cols>
    <col min="1" max="1" width="25.28125" style="309" customWidth="1"/>
    <col min="2" max="2" width="5.8515625" style="304" customWidth="1"/>
    <col min="3" max="3" width="12.57421875" style="303" customWidth="1"/>
    <col min="4" max="4" width="21.7109375" style="304" customWidth="1"/>
    <col min="5" max="5" width="13.8515625" style="304" customWidth="1"/>
    <col min="6" max="6" width="18.57421875" style="305" bestFit="1" customWidth="1"/>
    <col min="7" max="7" width="33.00390625" style="304" customWidth="1"/>
    <col min="8" max="8" width="36.8515625" style="304" bestFit="1" customWidth="1"/>
    <col min="9" max="9" width="7.8515625" style="304" customWidth="1"/>
    <col min="10" max="11" width="20.421875" style="306" customWidth="1"/>
    <col min="12" max="12" width="12.28125" style="307" bestFit="1" customWidth="1"/>
    <col min="13" max="13" width="22.00390625" style="308" bestFit="1" customWidth="1"/>
    <col min="14" max="14" width="18.57421875" style="304" bestFit="1" customWidth="1"/>
    <col min="15" max="15" width="9.140625" style="304" customWidth="1"/>
    <col min="16" max="16" width="12.00390625" style="304" bestFit="1" customWidth="1"/>
    <col min="17" max="16384" width="9.140625" style="304" customWidth="1"/>
  </cols>
  <sheetData>
    <row r="1" spans="1:13" s="311" customFormat="1" ht="30" customHeight="1">
      <c r="A1" s="469">
        <v>502</v>
      </c>
      <c r="B1" s="459" t="s">
        <v>382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310"/>
    </row>
    <row r="2" spans="1:13" s="316" customFormat="1" ht="30" customHeight="1" thickBot="1">
      <c r="A2" s="469"/>
      <c r="B2" s="312"/>
      <c r="C2" s="313"/>
      <c r="D2" s="314"/>
      <c r="E2" s="312"/>
      <c r="F2" s="315"/>
      <c r="J2" s="317"/>
      <c r="K2" s="317"/>
      <c r="L2" s="318"/>
      <c r="M2" s="308"/>
    </row>
    <row r="3" spans="1:12" s="327" customFormat="1" ht="27.75" customHeight="1" thickBot="1" thickTop="1">
      <c r="A3" s="469"/>
      <c r="B3" s="319" t="s">
        <v>107</v>
      </c>
      <c r="C3" s="320" t="s">
        <v>108</v>
      </c>
      <c r="D3" s="321"/>
      <c r="E3" s="322" t="s">
        <v>4</v>
      </c>
      <c r="F3" s="323" t="s">
        <v>109</v>
      </c>
      <c r="G3" s="322" t="s">
        <v>110</v>
      </c>
      <c r="H3" s="324" t="s">
        <v>1</v>
      </c>
      <c r="I3" s="322" t="s">
        <v>111</v>
      </c>
      <c r="J3" s="325" t="s">
        <v>112</v>
      </c>
      <c r="K3" s="325" t="s">
        <v>113</v>
      </c>
      <c r="L3" s="326" t="s">
        <v>114</v>
      </c>
    </row>
    <row r="4" spans="1:12" s="327" customFormat="1" ht="50.25" customHeight="1" thickBot="1">
      <c r="A4" s="469"/>
      <c r="B4" s="328"/>
      <c r="C4" s="329" t="s">
        <v>115</v>
      </c>
      <c r="D4" s="330" t="s">
        <v>116</v>
      </c>
      <c r="E4" s="331"/>
      <c r="F4" s="332"/>
      <c r="G4" s="333"/>
      <c r="H4" s="334" t="s">
        <v>117</v>
      </c>
      <c r="I4" s="333"/>
      <c r="J4" s="333"/>
      <c r="K4" s="333"/>
      <c r="L4" s="335"/>
    </row>
    <row r="5" spans="1:12" s="327" customFormat="1" ht="27.75" customHeight="1" thickBot="1">
      <c r="A5" s="469"/>
      <c r="B5" s="336">
        <v>1</v>
      </c>
      <c r="C5" s="337">
        <v>2</v>
      </c>
      <c r="D5" s="338">
        <v>3</v>
      </c>
      <c r="E5" s="338">
        <v>4</v>
      </c>
      <c r="F5" s="338">
        <v>5</v>
      </c>
      <c r="G5" s="338">
        <v>6</v>
      </c>
      <c r="H5" s="338">
        <v>7</v>
      </c>
      <c r="I5" s="339">
        <v>8</v>
      </c>
      <c r="J5" s="340">
        <v>9</v>
      </c>
      <c r="K5" s="340">
        <v>10</v>
      </c>
      <c r="L5" s="341">
        <v>11</v>
      </c>
    </row>
    <row r="6" spans="1:15" s="327" customFormat="1" ht="75" customHeight="1">
      <c r="A6" s="469"/>
      <c r="B6" s="342" t="s">
        <v>118</v>
      </c>
      <c r="C6" s="343" t="s">
        <v>119</v>
      </c>
      <c r="D6" s="344" t="s">
        <v>120</v>
      </c>
      <c r="E6" s="345" t="s">
        <v>121</v>
      </c>
      <c r="F6" s="346" t="s">
        <v>122</v>
      </c>
      <c r="G6" s="347" t="s">
        <v>123</v>
      </c>
      <c r="H6" s="348" t="s">
        <v>124</v>
      </c>
      <c r="I6" s="349" t="s">
        <v>36</v>
      </c>
      <c r="J6" s="350">
        <v>38000000</v>
      </c>
      <c r="K6" s="350">
        <v>38000000</v>
      </c>
      <c r="L6" s="351" t="s">
        <v>125</v>
      </c>
      <c r="M6" s="352"/>
      <c r="N6" s="353"/>
      <c r="O6" s="354"/>
    </row>
    <row r="7" spans="1:15" s="327" customFormat="1" ht="81" customHeight="1">
      <c r="A7" s="469"/>
      <c r="B7" s="355" t="s">
        <v>126</v>
      </c>
      <c r="C7" s="346" t="s">
        <v>122</v>
      </c>
      <c r="D7" s="356" t="s">
        <v>127</v>
      </c>
      <c r="E7" s="345" t="s">
        <v>128</v>
      </c>
      <c r="F7" s="346" t="s">
        <v>129</v>
      </c>
      <c r="G7" s="356" t="s">
        <v>130</v>
      </c>
      <c r="H7" s="348" t="s">
        <v>131</v>
      </c>
      <c r="I7" s="349" t="s">
        <v>132</v>
      </c>
      <c r="J7" s="357">
        <v>14720000</v>
      </c>
      <c r="K7" s="358">
        <f aca="true" t="shared" si="0" ref="K7:K14">J7*M7</f>
        <v>113177207.67999999</v>
      </c>
      <c r="L7" s="351" t="s">
        <v>133</v>
      </c>
      <c r="M7" s="352">
        <v>7.688669</v>
      </c>
      <c r="N7" s="353"/>
      <c r="O7" s="354"/>
    </row>
    <row r="8" spans="1:15" s="327" customFormat="1" ht="75" customHeight="1">
      <c r="A8" s="469"/>
      <c r="B8" s="355" t="s">
        <v>134</v>
      </c>
      <c r="C8" s="346" t="s">
        <v>122</v>
      </c>
      <c r="D8" s="356" t="s">
        <v>127</v>
      </c>
      <c r="E8" s="345" t="s">
        <v>135</v>
      </c>
      <c r="F8" s="346" t="s">
        <v>129</v>
      </c>
      <c r="G8" s="356" t="s">
        <v>130</v>
      </c>
      <c r="H8" s="348" t="s">
        <v>136</v>
      </c>
      <c r="I8" s="359" t="s">
        <v>132</v>
      </c>
      <c r="J8" s="360">
        <v>14720000</v>
      </c>
      <c r="K8" s="361">
        <f t="shared" si="0"/>
        <v>113177207.67999999</v>
      </c>
      <c r="L8" s="351" t="s">
        <v>133</v>
      </c>
      <c r="M8" s="352">
        <v>7.688669</v>
      </c>
      <c r="N8" s="353"/>
      <c r="O8" s="354"/>
    </row>
    <row r="9" spans="1:15" s="308" customFormat="1" ht="75" customHeight="1">
      <c r="A9" s="469"/>
      <c r="B9" s="355" t="s">
        <v>137</v>
      </c>
      <c r="C9" s="346" t="s">
        <v>122</v>
      </c>
      <c r="D9" s="356" t="s">
        <v>127</v>
      </c>
      <c r="E9" s="345" t="s">
        <v>138</v>
      </c>
      <c r="F9" s="346" t="s">
        <v>129</v>
      </c>
      <c r="G9" s="356" t="s">
        <v>130</v>
      </c>
      <c r="H9" s="348" t="s">
        <v>139</v>
      </c>
      <c r="I9" s="359" t="s">
        <v>132</v>
      </c>
      <c r="J9" s="360">
        <v>14720000</v>
      </c>
      <c r="K9" s="361">
        <f t="shared" si="0"/>
        <v>113177207.67999999</v>
      </c>
      <c r="L9" s="351" t="s">
        <v>140</v>
      </c>
      <c r="M9" s="352">
        <v>7.688669</v>
      </c>
      <c r="N9" s="362"/>
      <c r="O9" s="363"/>
    </row>
    <row r="10" spans="1:15" s="308" customFormat="1" ht="75" customHeight="1">
      <c r="A10" s="469"/>
      <c r="B10" s="355" t="s">
        <v>141</v>
      </c>
      <c r="C10" s="346" t="s">
        <v>122</v>
      </c>
      <c r="D10" s="356" t="s">
        <v>127</v>
      </c>
      <c r="E10" s="345" t="s">
        <v>142</v>
      </c>
      <c r="F10" s="364" t="s">
        <v>143</v>
      </c>
      <c r="G10" s="347" t="s">
        <v>123</v>
      </c>
      <c r="H10" s="348" t="s">
        <v>131</v>
      </c>
      <c r="I10" s="359" t="s">
        <v>132</v>
      </c>
      <c r="J10" s="365">
        <v>3680000</v>
      </c>
      <c r="K10" s="361">
        <f t="shared" si="0"/>
        <v>28400495.68</v>
      </c>
      <c r="L10" s="366" t="s">
        <v>133</v>
      </c>
      <c r="M10" s="352">
        <v>7.717526</v>
      </c>
      <c r="N10" s="362"/>
      <c r="O10" s="363"/>
    </row>
    <row r="11" spans="1:15" s="308" customFormat="1" ht="75" customHeight="1">
      <c r="A11" s="469"/>
      <c r="B11" s="355" t="s">
        <v>144</v>
      </c>
      <c r="C11" s="346" t="s">
        <v>122</v>
      </c>
      <c r="D11" s="356" t="s">
        <v>127</v>
      </c>
      <c r="E11" s="345" t="s">
        <v>145</v>
      </c>
      <c r="F11" s="364" t="s">
        <v>143</v>
      </c>
      <c r="G11" s="347" t="s">
        <v>123</v>
      </c>
      <c r="H11" s="348" t="s">
        <v>136</v>
      </c>
      <c r="I11" s="359" t="s">
        <v>132</v>
      </c>
      <c r="J11" s="365">
        <v>3680000</v>
      </c>
      <c r="K11" s="361">
        <f t="shared" si="0"/>
        <v>28400495.68</v>
      </c>
      <c r="L11" s="366" t="s">
        <v>140</v>
      </c>
      <c r="M11" s="352">
        <v>7.717526</v>
      </c>
      <c r="N11" s="362"/>
      <c r="O11" s="363"/>
    </row>
    <row r="12" spans="1:15" s="308" customFormat="1" ht="75" customHeight="1">
      <c r="A12" s="469"/>
      <c r="B12" s="355" t="s">
        <v>146</v>
      </c>
      <c r="C12" s="346" t="s">
        <v>122</v>
      </c>
      <c r="D12" s="356" t="s">
        <v>127</v>
      </c>
      <c r="E12" s="345" t="s">
        <v>147</v>
      </c>
      <c r="F12" s="364" t="s">
        <v>143</v>
      </c>
      <c r="G12" s="347" t="s">
        <v>123</v>
      </c>
      <c r="H12" s="348" t="s">
        <v>139</v>
      </c>
      <c r="I12" s="359" t="s">
        <v>132</v>
      </c>
      <c r="J12" s="365">
        <v>3680000</v>
      </c>
      <c r="K12" s="361">
        <f t="shared" si="0"/>
        <v>28400495.68</v>
      </c>
      <c r="L12" s="366" t="s">
        <v>140</v>
      </c>
      <c r="M12" s="352">
        <v>7.717526</v>
      </c>
      <c r="N12" s="362"/>
      <c r="O12" s="363"/>
    </row>
    <row r="13" spans="1:15" s="327" customFormat="1" ht="75" customHeight="1">
      <c r="A13" s="469"/>
      <c r="B13" s="355" t="s">
        <v>148</v>
      </c>
      <c r="C13" s="346" t="s">
        <v>149</v>
      </c>
      <c r="D13" s="356" t="s">
        <v>150</v>
      </c>
      <c r="E13" s="345" t="s">
        <v>151</v>
      </c>
      <c r="F13" s="364" t="s">
        <v>152</v>
      </c>
      <c r="G13" s="347" t="s">
        <v>153</v>
      </c>
      <c r="H13" s="348" t="s">
        <v>154</v>
      </c>
      <c r="I13" s="359" t="s">
        <v>132</v>
      </c>
      <c r="J13" s="365">
        <v>22000000</v>
      </c>
      <c r="K13" s="361">
        <f t="shared" si="0"/>
        <v>169849614</v>
      </c>
      <c r="L13" s="366" t="s">
        <v>155</v>
      </c>
      <c r="M13" s="352">
        <v>7.720437</v>
      </c>
      <c r="N13" s="353"/>
      <c r="O13" s="354"/>
    </row>
    <row r="14" spans="1:15" s="308" customFormat="1" ht="41.25" customHeight="1">
      <c r="A14" s="469"/>
      <c r="B14" s="367" t="s">
        <v>156</v>
      </c>
      <c r="C14" s="346" t="s">
        <v>157</v>
      </c>
      <c r="D14" s="356" t="s">
        <v>158</v>
      </c>
      <c r="E14" s="368" t="s">
        <v>159</v>
      </c>
      <c r="F14" s="369" t="s">
        <v>160</v>
      </c>
      <c r="G14" s="370" t="s">
        <v>161</v>
      </c>
      <c r="H14" s="371" t="s">
        <v>162</v>
      </c>
      <c r="I14" s="372" t="s">
        <v>132</v>
      </c>
      <c r="J14" s="373">
        <v>62280000</v>
      </c>
      <c r="K14" s="374">
        <f t="shared" si="0"/>
        <v>478780551.71999997</v>
      </c>
      <c r="L14" s="375" t="s">
        <v>140</v>
      </c>
      <c r="M14" s="376">
        <v>7.687549</v>
      </c>
      <c r="N14" s="362"/>
      <c r="O14" s="363"/>
    </row>
    <row r="15" spans="1:15" s="308" customFormat="1" ht="35.25" customHeight="1">
      <c r="A15" s="469"/>
      <c r="B15" s="377"/>
      <c r="C15" s="346" t="s">
        <v>163</v>
      </c>
      <c r="D15" s="356" t="s">
        <v>164</v>
      </c>
      <c r="E15" s="378"/>
      <c r="F15" s="379"/>
      <c r="G15" s="380"/>
      <c r="H15" s="381"/>
      <c r="I15" s="382"/>
      <c r="J15" s="383"/>
      <c r="K15" s="384"/>
      <c r="L15" s="385"/>
      <c r="M15" s="376"/>
      <c r="N15" s="362"/>
      <c r="O15" s="363"/>
    </row>
    <row r="16" spans="1:15" s="327" customFormat="1" ht="41.25" customHeight="1">
      <c r="A16" s="469"/>
      <c r="B16" s="386" t="s">
        <v>165</v>
      </c>
      <c r="C16" s="346" t="s">
        <v>157</v>
      </c>
      <c r="D16" s="356" t="s">
        <v>158</v>
      </c>
      <c r="E16" s="387" t="s">
        <v>166</v>
      </c>
      <c r="F16" s="388" t="s">
        <v>160</v>
      </c>
      <c r="G16" s="389" t="s">
        <v>167</v>
      </c>
      <c r="H16" s="390" t="s">
        <v>162</v>
      </c>
      <c r="I16" s="391" t="s">
        <v>132</v>
      </c>
      <c r="J16" s="373">
        <v>62280000</v>
      </c>
      <c r="K16" s="392">
        <f>J16*M16</f>
        <v>478780551.71999997</v>
      </c>
      <c r="L16" s="393" t="s">
        <v>140</v>
      </c>
      <c r="M16" s="376">
        <v>7.687549</v>
      </c>
      <c r="N16" s="353"/>
      <c r="O16" s="354"/>
    </row>
    <row r="17" spans="1:15" s="327" customFormat="1" ht="39.75" customHeight="1">
      <c r="A17" s="469"/>
      <c r="B17" s="367"/>
      <c r="C17" s="394" t="s">
        <v>163</v>
      </c>
      <c r="D17" s="395" t="s">
        <v>164</v>
      </c>
      <c r="E17" s="368"/>
      <c r="F17" s="369"/>
      <c r="G17" s="370"/>
      <c r="H17" s="371"/>
      <c r="I17" s="372"/>
      <c r="J17" s="396"/>
      <c r="K17" s="374"/>
      <c r="L17" s="375"/>
      <c r="M17" s="376"/>
      <c r="N17" s="353"/>
      <c r="O17" s="354"/>
    </row>
    <row r="18" spans="1:15" s="308" customFormat="1" ht="75" customHeight="1">
      <c r="A18" s="470">
        <v>503</v>
      </c>
      <c r="B18" s="397" t="s">
        <v>168</v>
      </c>
      <c r="C18" s="398" t="s">
        <v>169</v>
      </c>
      <c r="D18" s="356" t="s">
        <v>170</v>
      </c>
      <c r="E18" s="399" t="s">
        <v>171</v>
      </c>
      <c r="F18" s="346" t="s">
        <v>172</v>
      </c>
      <c r="G18" s="356" t="s">
        <v>123</v>
      </c>
      <c r="H18" s="348" t="s">
        <v>173</v>
      </c>
      <c r="I18" s="359" t="s">
        <v>174</v>
      </c>
      <c r="J18" s="361">
        <v>3322500</v>
      </c>
      <c r="K18" s="361">
        <f>J18*M18</f>
        <v>24115595.43</v>
      </c>
      <c r="L18" s="400" t="s">
        <v>155</v>
      </c>
      <c r="M18" s="352">
        <v>7.258268</v>
      </c>
      <c r="N18" s="362"/>
      <c r="O18" s="363"/>
    </row>
    <row r="19" spans="1:15" s="308" customFormat="1" ht="75" customHeight="1">
      <c r="A19" s="470"/>
      <c r="B19" s="355" t="s">
        <v>175</v>
      </c>
      <c r="C19" s="398" t="s">
        <v>169</v>
      </c>
      <c r="D19" s="356" t="s">
        <v>170</v>
      </c>
      <c r="E19" s="345" t="s">
        <v>176</v>
      </c>
      <c r="F19" s="346" t="s">
        <v>172</v>
      </c>
      <c r="G19" s="347" t="s">
        <v>123</v>
      </c>
      <c r="H19" s="348" t="s">
        <v>177</v>
      </c>
      <c r="I19" s="359" t="s">
        <v>174</v>
      </c>
      <c r="J19" s="401">
        <v>3322500</v>
      </c>
      <c r="K19" s="361">
        <f aca="true" t="shared" si="1" ref="K19:K63">J19*M19</f>
        <v>24115595.43</v>
      </c>
      <c r="L19" s="366" t="s">
        <v>155</v>
      </c>
      <c r="M19" s="352">
        <v>7.258268</v>
      </c>
      <c r="N19" s="362"/>
      <c r="O19" s="363"/>
    </row>
    <row r="20" spans="1:15" s="308" customFormat="1" ht="75" customHeight="1">
      <c r="A20" s="470"/>
      <c r="B20" s="355" t="s">
        <v>178</v>
      </c>
      <c r="C20" s="398" t="s">
        <v>169</v>
      </c>
      <c r="D20" s="356" t="s">
        <v>170</v>
      </c>
      <c r="E20" s="345" t="s">
        <v>179</v>
      </c>
      <c r="F20" s="346" t="s">
        <v>172</v>
      </c>
      <c r="G20" s="347" t="s">
        <v>123</v>
      </c>
      <c r="H20" s="348" t="s">
        <v>180</v>
      </c>
      <c r="I20" s="359" t="s">
        <v>174</v>
      </c>
      <c r="J20" s="401">
        <v>3322500</v>
      </c>
      <c r="K20" s="361">
        <f t="shared" si="1"/>
        <v>24115595.43</v>
      </c>
      <c r="L20" s="366" t="s">
        <v>155</v>
      </c>
      <c r="M20" s="352">
        <v>7.258268</v>
      </c>
      <c r="N20" s="362"/>
      <c r="O20" s="363"/>
    </row>
    <row r="21" spans="1:15" s="308" customFormat="1" ht="75" customHeight="1">
      <c r="A21" s="470"/>
      <c r="B21" s="355" t="s">
        <v>181</v>
      </c>
      <c r="C21" s="398" t="s">
        <v>182</v>
      </c>
      <c r="D21" s="356" t="s">
        <v>183</v>
      </c>
      <c r="E21" s="345" t="s">
        <v>184</v>
      </c>
      <c r="F21" s="346" t="s">
        <v>185</v>
      </c>
      <c r="G21" s="347" t="s">
        <v>186</v>
      </c>
      <c r="H21" s="348" t="s">
        <v>187</v>
      </c>
      <c r="I21" s="359" t="s">
        <v>174</v>
      </c>
      <c r="J21" s="401">
        <v>25300000</v>
      </c>
      <c r="K21" s="361">
        <f t="shared" si="1"/>
        <v>178197311.6</v>
      </c>
      <c r="L21" s="366" t="s">
        <v>188</v>
      </c>
      <c r="M21" s="352">
        <v>7.043372</v>
      </c>
      <c r="N21" s="362"/>
      <c r="O21" s="363"/>
    </row>
    <row r="22" spans="1:15" s="308" customFormat="1" ht="75" customHeight="1">
      <c r="A22" s="470"/>
      <c r="B22" s="355" t="s">
        <v>189</v>
      </c>
      <c r="C22" s="398" t="s">
        <v>182</v>
      </c>
      <c r="D22" s="356" t="s">
        <v>183</v>
      </c>
      <c r="E22" s="345" t="s">
        <v>190</v>
      </c>
      <c r="F22" s="346" t="s">
        <v>185</v>
      </c>
      <c r="G22" s="347" t="s">
        <v>191</v>
      </c>
      <c r="H22" s="348" t="s">
        <v>192</v>
      </c>
      <c r="I22" s="359" t="s">
        <v>174</v>
      </c>
      <c r="J22" s="401">
        <v>30100000</v>
      </c>
      <c r="K22" s="361">
        <f t="shared" si="1"/>
        <v>212005497.2</v>
      </c>
      <c r="L22" s="366" t="s">
        <v>155</v>
      </c>
      <c r="M22" s="352">
        <v>7.043372</v>
      </c>
      <c r="N22" s="362"/>
      <c r="O22" s="363"/>
    </row>
    <row r="23" spans="1:15" s="308" customFormat="1" ht="75" customHeight="1">
      <c r="A23" s="470"/>
      <c r="B23" s="355" t="s">
        <v>193</v>
      </c>
      <c r="C23" s="398" t="s">
        <v>194</v>
      </c>
      <c r="D23" s="356" t="s">
        <v>195</v>
      </c>
      <c r="E23" s="345" t="s">
        <v>196</v>
      </c>
      <c r="F23" s="346" t="s">
        <v>197</v>
      </c>
      <c r="G23" s="347" t="s">
        <v>198</v>
      </c>
      <c r="H23" s="348" t="s">
        <v>199</v>
      </c>
      <c r="I23" s="359" t="s">
        <v>132</v>
      </c>
      <c r="J23" s="401">
        <v>39653240.34</v>
      </c>
      <c r="K23" s="361">
        <f t="shared" si="1"/>
        <v>300318930.9829939</v>
      </c>
      <c r="L23" s="366" t="s">
        <v>125</v>
      </c>
      <c r="M23" s="352">
        <v>7.573629</v>
      </c>
      <c r="N23" s="362"/>
      <c r="O23" s="363"/>
    </row>
    <row r="24" spans="1:15" s="308" customFormat="1" ht="75" customHeight="1">
      <c r="A24" s="470"/>
      <c r="B24" s="355" t="s">
        <v>200</v>
      </c>
      <c r="C24" s="398" t="s">
        <v>201</v>
      </c>
      <c r="D24" s="356" t="s">
        <v>202</v>
      </c>
      <c r="E24" s="345" t="s">
        <v>203</v>
      </c>
      <c r="F24" s="346" t="s">
        <v>204</v>
      </c>
      <c r="G24" s="347" t="s">
        <v>198</v>
      </c>
      <c r="H24" s="348" t="s">
        <v>205</v>
      </c>
      <c r="I24" s="359" t="s">
        <v>132</v>
      </c>
      <c r="J24" s="401">
        <v>12667000</v>
      </c>
      <c r="K24" s="361">
        <f t="shared" si="1"/>
        <v>95450658.46</v>
      </c>
      <c r="L24" s="366" t="s">
        <v>140</v>
      </c>
      <c r="M24" s="352">
        <v>7.53538</v>
      </c>
      <c r="N24" s="362"/>
      <c r="O24" s="363"/>
    </row>
    <row r="25" spans="1:15" s="308" customFormat="1" ht="75" customHeight="1">
      <c r="A25" s="470"/>
      <c r="B25" s="355" t="s">
        <v>206</v>
      </c>
      <c r="C25" s="398" t="s">
        <v>207</v>
      </c>
      <c r="D25" s="356" t="s">
        <v>208</v>
      </c>
      <c r="E25" s="345" t="s">
        <v>209</v>
      </c>
      <c r="F25" s="346" t="s">
        <v>210</v>
      </c>
      <c r="G25" s="347" t="s">
        <v>211</v>
      </c>
      <c r="H25" s="348" t="s">
        <v>212</v>
      </c>
      <c r="I25" s="359" t="s">
        <v>132</v>
      </c>
      <c r="J25" s="401">
        <v>150000000</v>
      </c>
      <c r="K25" s="361">
        <f t="shared" si="1"/>
        <v>1130196000</v>
      </c>
      <c r="L25" s="366" t="s">
        <v>213</v>
      </c>
      <c r="M25" s="352">
        <v>7.53464</v>
      </c>
      <c r="N25" s="362"/>
      <c r="O25" s="363"/>
    </row>
    <row r="26" spans="1:15" s="327" customFormat="1" ht="66" customHeight="1">
      <c r="A26" s="470"/>
      <c r="B26" s="355" t="s">
        <v>214</v>
      </c>
      <c r="C26" s="398" t="s">
        <v>215</v>
      </c>
      <c r="D26" s="356" t="s">
        <v>216</v>
      </c>
      <c r="E26" s="345" t="s">
        <v>217</v>
      </c>
      <c r="F26" s="346" t="s">
        <v>218</v>
      </c>
      <c r="G26" s="347" t="s">
        <v>130</v>
      </c>
      <c r="H26" s="348" t="s">
        <v>219</v>
      </c>
      <c r="I26" s="359" t="s">
        <v>132</v>
      </c>
      <c r="J26" s="401">
        <v>41896369.92</v>
      </c>
      <c r="K26" s="361">
        <f t="shared" si="1"/>
        <v>317309573.24659586</v>
      </c>
      <c r="L26" s="366" t="s">
        <v>140</v>
      </c>
      <c r="M26" s="352">
        <v>7.573677</v>
      </c>
      <c r="N26" s="353"/>
      <c r="O26" s="354"/>
    </row>
    <row r="27" spans="1:15" s="327" customFormat="1" ht="66" customHeight="1">
      <c r="A27" s="470"/>
      <c r="B27" s="355" t="s">
        <v>220</v>
      </c>
      <c r="C27" s="398" t="s">
        <v>215</v>
      </c>
      <c r="D27" s="356" t="s">
        <v>216</v>
      </c>
      <c r="E27" s="345" t="s">
        <v>221</v>
      </c>
      <c r="F27" s="346" t="s">
        <v>218</v>
      </c>
      <c r="G27" s="347" t="s">
        <v>130</v>
      </c>
      <c r="H27" s="348" t="s">
        <v>222</v>
      </c>
      <c r="I27" s="359" t="s">
        <v>174</v>
      </c>
      <c r="J27" s="401">
        <v>6195255.68</v>
      </c>
      <c r="K27" s="361">
        <f t="shared" si="1"/>
        <v>42979635.84204544</v>
      </c>
      <c r="L27" s="366" t="s">
        <v>140</v>
      </c>
      <c r="M27" s="352">
        <v>6.937508</v>
      </c>
      <c r="N27" s="353"/>
      <c r="O27" s="354"/>
    </row>
    <row r="28" spans="1:15" s="327" customFormat="1" ht="65.25" customHeight="1">
      <c r="A28" s="470"/>
      <c r="B28" s="355" t="s">
        <v>223</v>
      </c>
      <c r="C28" s="398" t="s">
        <v>215</v>
      </c>
      <c r="D28" s="356" t="s">
        <v>216</v>
      </c>
      <c r="E28" s="345" t="s">
        <v>224</v>
      </c>
      <c r="F28" s="346" t="s">
        <v>218</v>
      </c>
      <c r="G28" s="347" t="s">
        <v>225</v>
      </c>
      <c r="H28" s="348" t="s">
        <v>226</v>
      </c>
      <c r="I28" s="359" t="s">
        <v>132</v>
      </c>
      <c r="J28" s="401">
        <v>10474092.48</v>
      </c>
      <c r="K28" s="361">
        <f t="shared" si="1"/>
        <v>79327393.31164896</v>
      </c>
      <c r="L28" s="366" t="s">
        <v>140</v>
      </c>
      <c r="M28" s="352">
        <v>7.573677</v>
      </c>
      <c r="N28" s="353"/>
      <c r="O28" s="354"/>
    </row>
    <row r="29" spans="1:15" s="327" customFormat="1" ht="65.25" customHeight="1">
      <c r="A29" s="470"/>
      <c r="B29" s="355" t="s">
        <v>227</v>
      </c>
      <c r="C29" s="398" t="s">
        <v>215</v>
      </c>
      <c r="D29" s="356" t="s">
        <v>216</v>
      </c>
      <c r="E29" s="345" t="s">
        <v>228</v>
      </c>
      <c r="F29" s="346" t="s">
        <v>218</v>
      </c>
      <c r="G29" s="347" t="s">
        <v>225</v>
      </c>
      <c r="H29" s="348" t="s">
        <v>226</v>
      </c>
      <c r="I29" s="359" t="s">
        <v>174</v>
      </c>
      <c r="J29" s="401">
        <v>1548813.92</v>
      </c>
      <c r="K29" s="361">
        <f t="shared" si="1"/>
        <v>10744908.96051136</v>
      </c>
      <c r="L29" s="366" t="s">
        <v>140</v>
      </c>
      <c r="M29" s="352">
        <v>6.937508</v>
      </c>
      <c r="N29" s="353"/>
      <c r="O29" s="354"/>
    </row>
    <row r="30" spans="1:15" s="327" customFormat="1" ht="65.25" customHeight="1">
      <c r="A30" s="470"/>
      <c r="B30" s="355" t="s">
        <v>229</v>
      </c>
      <c r="C30" s="398" t="s">
        <v>230</v>
      </c>
      <c r="D30" s="356" t="s">
        <v>231</v>
      </c>
      <c r="E30" s="345" t="s">
        <v>232</v>
      </c>
      <c r="F30" s="346" t="s">
        <v>233</v>
      </c>
      <c r="G30" s="347" t="s">
        <v>234</v>
      </c>
      <c r="H30" s="348" t="s">
        <v>235</v>
      </c>
      <c r="I30" s="359" t="s">
        <v>132</v>
      </c>
      <c r="J30" s="401">
        <v>140000000</v>
      </c>
      <c r="K30" s="361">
        <f t="shared" si="1"/>
        <v>1060220560</v>
      </c>
      <c r="L30" s="366" t="s">
        <v>213</v>
      </c>
      <c r="M30" s="352">
        <v>7.573004</v>
      </c>
      <c r="N30" s="353"/>
      <c r="O30" s="354"/>
    </row>
    <row r="31" spans="1:15" s="327" customFormat="1" ht="65.25" customHeight="1">
      <c r="A31" s="470">
        <v>504</v>
      </c>
      <c r="B31" s="355" t="s">
        <v>236</v>
      </c>
      <c r="C31" s="398" t="s">
        <v>237</v>
      </c>
      <c r="D31" s="356" t="s">
        <v>238</v>
      </c>
      <c r="E31" s="345" t="s">
        <v>239</v>
      </c>
      <c r="F31" s="346" t="s">
        <v>240</v>
      </c>
      <c r="G31" s="347" t="s">
        <v>123</v>
      </c>
      <c r="H31" s="348" t="s">
        <v>241</v>
      </c>
      <c r="I31" s="359" t="s">
        <v>174</v>
      </c>
      <c r="J31" s="401">
        <v>32515000</v>
      </c>
      <c r="K31" s="361">
        <f t="shared" si="1"/>
        <v>222145568.92499998</v>
      </c>
      <c r="L31" s="366" t="s">
        <v>133</v>
      </c>
      <c r="M31" s="352">
        <v>6.832095</v>
      </c>
      <c r="N31" s="353"/>
      <c r="O31" s="354"/>
    </row>
    <row r="32" spans="1:15" s="327" customFormat="1" ht="65.25" customHeight="1">
      <c r="A32" s="470"/>
      <c r="B32" s="355" t="s">
        <v>242</v>
      </c>
      <c r="C32" s="398" t="s">
        <v>237</v>
      </c>
      <c r="D32" s="356" t="s">
        <v>238</v>
      </c>
      <c r="E32" s="345" t="s">
        <v>243</v>
      </c>
      <c r="F32" s="346" t="s">
        <v>240</v>
      </c>
      <c r="G32" s="347" t="s">
        <v>123</v>
      </c>
      <c r="H32" s="348" t="s">
        <v>244</v>
      </c>
      <c r="I32" s="359" t="s">
        <v>174</v>
      </c>
      <c r="J32" s="401">
        <v>32515000</v>
      </c>
      <c r="K32" s="361">
        <f t="shared" si="1"/>
        <v>222145568.92499998</v>
      </c>
      <c r="L32" s="366" t="s">
        <v>140</v>
      </c>
      <c r="M32" s="352">
        <v>6.832095</v>
      </c>
      <c r="N32" s="353"/>
      <c r="O32" s="354"/>
    </row>
    <row r="33" spans="1:15" s="327" customFormat="1" ht="65.25" customHeight="1">
      <c r="A33" s="470"/>
      <c r="B33" s="355" t="s">
        <v>245</v>
      </c>
      <c r="C33" s="398" t="s">
        <v>207</v>
      </c>
      <c r="D33" s="356" t="s">
        <v>246</v>
      </c>
      <c r="E33" s="345" t="s">
        <v>247</v>
      </c>
      <c r="F33" s="346" t="s">
        <v>248</v>
      </c>
      <c r="G33" s="347" t="s">
        <v>249</v>
      </c>
      <c r="H33" s="348" t="s">
        <v>250</v>
      </c>
      <c r="I33" s="359" t="s">
        <v>132</v>
      </c>
      <c r="J33" s="401">
        <v>100000000</v>
      </c>
      <c r="K33" s="361">
        <f t="shared" si="1"/>
        <v>756168600</v>
      </c>
      <c r="L33" s="366" t="s">
        <v>213</v>
      </c>
      <c r="M33" s="352">
        <v>7.561686</v>
      </c>
      <c r="N33" s="353"/>
      <c r="O33" s="354"/>
    </row>
    <row r="34" spans="1:15" s="327" customFormat="1" ht="65.25" customHeight="1">
      <c r="A34" s="470"/>
      <c r="B34" s="355" t="s">
        <v>251</v>
      </c>
      <c r="C34" s="398" t="s">
        <v>252</v>
      </c>
      <c r="D34" s="356" t="s">
        <v>253</v>
      </c>
      <c r="E34" s="345" t="s">
        <v>254</v>
      </c>
      <c r="F34" s="346" t="s">
        <v>255</v>
      </c>
      <c r="G34" s="347" t="s">
        <v>130</v>
      </c>
      <c r="H34" s="348" t="s">
        <v>256</v>
      </c>
      <c r="I34" s="359" t="s">
        <v>132</v>
      </c>
      <c r="J34" s="401">
        <v>2035468.17</v>
      </c>
      <c r="K34" s="361">
        <f t="shared" si="1"/>
        <v>15442062.987959638</v>
      </c>
      <c r="L34" s="366" t="s">
        <v>257</v>
      </c>
      <c r="M34" s="352">
        <v>7.586492</v>
      </c>
      <c r="N34" s="353"/>
      <c r="O34" s="354"/>
    </row>
    <row r="35" spans="1:15" s="327" customFormat="1" ht="65.25" customHeight="1">
      <c r="A35" s="470"/>
      <c r="B35" s="355" t="s">
        <v>258</v>
      </c>
      <c r="C35" s="398" t="s">
        <v>215</v>
      </c>
      <c r="D35" s="356" t="s">
        <v>259</v>
      </c>
      <c r="E35" s="345" t="s">
        <v>260</v>
      </c>
      <c r="F35" s="346" t="s">
        <v>261</v>
      </c>
      <c r="G35" s="347" t="s">
        <v>262</v>
      </c>
      <c r="H35" s="348" t="s">
        <v>263</v>
      </c>
      <c r="I35" s="359" t="s">
        <v>132</v>
      </c>
      <c r="J35" s="401">
        <v>79000000</v>
      </c>
      <c r="K35" s="361">
        <f t="shared" si="1"/>
        <v>598541051</v>
      </c>
      <c r="L35" s="366" t="s">
        <v>257</v>
      </c>
      <c r="M35" s="352">
        <v>7.576469</v>
      </c>
      <c r="N35" s="353"/>
      <c r="O35" s="354"/>
    </row>
    <row r="36" spans="1:15" s="327" customFormat="1" ht="65.25" customHeight="1">
      <c r="A36" s="470"/>
      <c r="B36" s="355" t="s">
        <v>264</v>
      </c>
      <c r="C36" s="398" t="s">
        <v>215</v>
      </c>
      <c r="D36" s="356" t="s">
        <v>265</v>
      </c>
      <c r="E36" s="345" t="s">
        <v>266</v>
      </c>
      <c r="F36" s="346" t="s">
        <v>261</v>
      </c>
      <c r="G36" s="347" t="s">
        <v>262</v>
      </c>
      <c r="H36" s="348" t="s">
        <v>267</v>
      </c>
      <c r="I36" s="359" t="s">
        <v>132</v>
      </c>
      <c r="J36" s="401">
        <v>41500000</v>
      </c>
      <c r="K36" s="361">
        <f t="shared" si="1"/>
        <v>314423463.5</v>
      </c>
      <c r="L36" s="366" t="s">
        <v>268</v>
      </c>
      <c r="M36" s="352">
        <v>7.576469</v>
      </c>
      <c r="N36" s="353"/>
      <c r="O36" s="354"/>
    </row>
    <row r="37" spans="1:15" s="327" customFormat="1" ht="79.5" customHeight="1">
      <c r="A37" s="470"/>
      <c r="B37" s="355" t="s">
        <v>269</v>
      </c>
      <c r="C37" s="398" t="s">
        <v>215</v>
      </c>
      <c r="D37" s="356" t="s">
        <v>270</v>
      </c>
      <c r="E37" s="345" t="s">
        <v>271</v>
      </c>
      <c r="F37" s="346" t="s">
        <v>261</v>
      </c>
      <c r="G37" s="347" t="s">
        <v>262</v>
      </c>
      <c r="H37" s="348" t="s">
        <v>272</v>
      </c>
      <c r="I37" s="359" t="s">
        <v>132</v>
      </c>
      <c r="J37" s="401">
        <v>43000000</v>
      </c>
      <c r="K37" s="361">
        <f t="shared" si="1"/>
        <v>325788167</v>
      </c>
      <c r="L37" s="366" t="s">
        <v>273</v>
      </c>
      <c r="M37" s="352">
        <v>7.576469</v>
      </c>
      <c r="N37" s="353"/>
      <c r="O37" s="354"/>
    </row>
    <row r="38" spans="1:15" s="308" customFormat="1" ht="65.25" customHeight="1">
      <c r="A38" s="470"/>
      <c r="B38" s="355" t="s">
        <v>274</v>
      </c>
      <c r="C38" s="398" t="s">
        <v>275</v>
      </c>
      <c r="D38" s="356" t="s">
        <v>276</v>
      </c>
      <c r="E38" s="345" t="s">
        <v>277</v>
      </c>
      <c r="F38" s="346" t="s">
        <v>278</v>
      </c>
      <c r="G38" s="347" t="s">
        <v>130</v>
      </c>
      <c r="H38" s="348" t="s">
        <v>279</v>
      </c>
      <c r="I38" s="359" t="s">
        <v>174</v>
      </c>
      <c r="J38" s="401">
        <v>20390400</v>
      </c>
      <c r="K38" s="361">
        <f t="shared" si="1"/>
        <v>140452378.44480002</v>
      </c>
      <c r="L38" s="366" t="s">
        <v>140</v>
      </c>
      <c r="M38" s="352">
        <v>6.888162</v>
      </c>
      <c r="N38" s="362"/>
      <c r="O38" s="363"/>
    </row>
    <row r="39" spans="1:15" s="308" customFormat="1" ht="65.25" customHeight="1">
      <c r="A39" s="470"/>
      <c r="B39" s="355" t="s">
        <v>280</v>
      </c>
      <c r="C39" s="398" t="s">
        <v>275</v>
      </c>
      <c r="D39" s="356" t="s">
        <v>276</v>
      </c>
      <c r="E39" s="345" t="s">
        <v>281</v>
      </c>
      <c r="F39" s="346" t="s">
        <v>278</v>
      </c>
      <c r="G39" s="347" t="s">
        <v>130</v>
      </c>
      <c r="H39" s="348" t="s">
        <v>282</v>
      </c>
      <c r="I39" s="359" t="s">
        <v>174</v>
      </c>
      <c r="J39" s="401">
        <v>20390400</v>
      </c>
      <c r="K39" s="361">
        <f t="shared" si="1"/>
        <v>140452378.44480002</v>
      </c>
      <c r="L39" s="366" t="s">
        <v>140</v>
      </c>
      <c r="M39" s="352">
        <v>6.888162</v>
      </c>
      <c r="N39" s="362"/>
      <c r="O39" s="363"/>
    </row>
    <row r="40" spans="1:15" s="308" customFormat="1" ht="65.25" customHeight="1">
      <c r="A40" s="470"/>
      <c r="B40" s="355" t="s">
        <v>283</v>
      </c>
      <c r="C40" s="398" t="s">
        <v>275</v>
      </c>
      <c r="D40" s="356" t="s">
        <v>276</v>
      </c>
      <c r="E40" s="345" t="s">
        <v>284</v>
      </c>
      <c r="F40" s="346" t="s">
        <v>278</v>
      </c>
      <c r="G40" s="347" t="s">
        <v>225</v>
      </c>
      <c r="H40" s="348" t="s">
        <v>285</v>
      </c>
      <c r="I40" s="359" t="s">
        <v>174</v>
      </c>
      <c r="J40" s="401">
        <v>5097600</v>
      </c>
      <c r="K40" s="361">
        <f t="shared" si="1"/>
        <v>35113094.611200005</v>
      </c>
      <c r="L40" s="366" t="s">
        <v>140</v>
      </c>
      <c r="M40" s="352">
        <v>6.888162</v>
      </c>
      <c r="N40" s="362"/>
      <c r="O40" s="363"/>
    </row>
    <row r="41" spans="1:15" s="308" customFormat="1" ht="65.25" customHeight="1">
      <c r="A41" s="470"/>
      <c r="B41" s="355" t="s">
        <v>286</v>
      </c>
      <c r="C41" s="398" t="s">
        <v>275</v>
      </c>
      <c r="D41" s="356" t="s">
        <v>276</v>
      </c>
      <c r="E41" s="345" t="s">
        <v>287</v>
      </c>
      <c r="F41" s="346" t="s">
        <v>278</v>
      </c>
      <c r="G41" s="347" t="s">
        <v>225</v>
      </c>
      <c r="H41" s="348" t="s">
        <v>288</v>
      </c>
      <c r="I41" s="359" t="s">
        <v>174</v>
      </c>
      <c r="J41" s="401">
        <v>5097600</v>
      </c>
      <c r="K41" s="361">
        <f t="shared" si="1"/>
        <v>35113094.611200005</v>
      </c>
      <c r="L41" s="366" t="s">
        <v>289</v>
      </c>
      <c r="M41" s="352">
        <v>6.888162</v>
      </c>
      <c r="N41" s="362"/>
      <c r="O41" s="363"/>
    </row>
    <row r="42" spans="1:15" s="308" customFormat="1" ht="65.25" customHeight="1">
      <c r="A42" s="470"/>
      <c r="B42" s="355" t="s">
        <v>290</v>
      </c>
      <c r="C42" s="346" t="s">
        <v>291</v>
      </c>
      <c r="D42" s="356" t="s">
        <v>292</v>
      </c>
      <c r="E42" s="345" t="s">
        <v>293</v>
      </c>
      <c r="F42" s="346" t="s">
        <v>278</v>
      </c>
      <c r="G42" s="347" t="s">
        <v>130</v>
      </c>
      <c r="H42" s="348" t="s">
        <v>294</v>
      </c>
      <c r="I42" s="359" t="s">
        <v>132</v>
      </c>
      <c r="J42" s="401">
        <v>17688000</v>
      </c>
      <c r="K42" s="361">
        <f t="shared" si="1"/>
        <v>134752614.216</v>
      </c>
      <c r="L42" s="366" t="s">
        <v>140</v>
      </c>
      <c r="M42" s="352">
        <v>7.618307</v>
      </c>
      <c r="N42" s="362"/>
      <c r="O42" s="363"/>
    </row>
    <row r="43" spans="1:15" s="308" customFormat="1" ht="65.25" customHeight="1">
      <c r="A43" s="470"/>
      <c r="B43" s="355" t="s">
        <v>295</v>
      </c>
      <c r="C43" s="346" t="s">
        <v>291</v>
      </c>
      <c r="D43" s="356" t="s">
        <v>292</v>
      </c>
      <c r="E43" s="345" t="s">
        <v>296</v>
      </c>
      <c r="F43" s="346" t="s">
        <v>278</v>
      </c>
      <c r="G43" s="347" t="s">
        <v>130</v>
      </c>
      <c r="H43" s="348" t="s">
        <v>294</v>
      </c>
      <c r="I43" s="359" t="s">
        <v>174</v>
      </c>
      <c r="J43" s="401">
        <v>5120000</v>
      </c>
      <c r="K43" s="361">
        <f t="shared" si="1"/>
        <v>35267389.440000005</v>
      </c>
      <c r="L43" s="366" t="s">
        <v>140</v>
      </c>
      <c r="M43" s="352">
        <v>6.888162</v>
      </c>
      <c r="N43" s="362"/>
      <c r="O43" s="363"/>
    </row>
    <row r="44" spans="1:15" s="308" customFormat="1" ht="65.25" customHeight="1">
      <c r="A44" s="470"/>
      <c r="B44" s="355" t="s">
        <v>297</v>
      </c>
      <c r="C44" s="346" t="s">
        <v>291</v>
      </c>
      <c r="D44" s="356" t="s">
        <v>292</v>
      </c>
      <c r="E44" s="345" t="s">
        <v>298</v>
      </c>
      <c r="F44" s="346" t="s">
        <v>278</v>
      </c>
      <c r="G44" s="347" t="s">
        <v>198</v>
      </c>
      <c r="H44" s="348" t="s">
        <v>299</v>
      </c>
      <c r="I44" s="359" t="s">
        <v>132</v>
      </c>
      <c r="J44" s="401">
        <v>4422000</v>
      </c>
      <c r="K44" s="361">
        <f t="shared" si="1"/>
        <v>33688153.554</v>
      </c>
      <c r="L44" s="402" t="s">
        <v>140</v>
      </c>
      <c r="M44" s="352">
        <v>7.618307</v>
      </c>
      <c r="N44" s="362"/>
      <c r="O44" s="363"/>
    </row>
    <row r="45" spans="1:15" s="308" customFormat="1" ht="65.25" customHeight="1">
      <c r="A45" s="470">
        <v>505</v>
      </c>
      <c r="B45" s="355" t="s">
        <v>300</v>
      </c>
      <c r="C45" s="346" t="s">
        <v>291</v>
      </c>
      <c r="D45" s="356" t="s">
        <v>292</v>
      </c>
      <c r="E45" s="345" t="s">
        <v>301</v>
      </c>
      <c r="F45" s="346" t="s">
        <v>278</v>
      </c>
      <c r="G45" s="347" t="s">
        <v>198</v>
      </c>
      <c r="H45" s="348" t="s">
        <v>299</v>
      </c>
      <c r="I45" s="359" t="s">
        <v>174</v>
      </c>
      <c r="J45" s="401">
        <v>1280000</v>
      </c>
      <c r="K45" s="361">
        <f t="shared" si="1"/>
        <v>8816847.360000001</v>
      </c>
      <c r="L45" s="402" t="s">
        <v>140</v>
      </c>
      <c r="M45" s="352">
        <v>6.888162</v>
      </c>
      <c r="N45" s="362"/>
      <c r="O45" s="363"/>
    </row>
    <row r="46" spans="1:15" s="308" customFormat="1" ht="65.25" customHeight="1">
      <c r="A46" s="470"/>
      <c r="B46" s="355" t="s">
        <v>302</v>
      </c>
      <c r="C46" s="346" t="s">
        <v>303</v>
      </c>
      <c r="D46" s="356" t="s">
        <v>304</v>
      </c>
      <c r="E46" s="345" t="s">
        <v>305</v>
      </c>
      <c r="F46" s="346" t="s">
        <v>306</v>
      </c>
      <c r="G46" s="347" t="s">
        <v>307</v>
      </c>
      <c r="H46" s="348" t="s">
        <v>308</v>
      </c>
      <c r="I46" s="359" t="s">
        <v>132</v>
      </c>
      <c r="J46" s="401">
        <v>5600000</v>
      </c>
      <c r="K46" s="361">
        <f t="shared" si="1"/>
        <v>42761012</v>
      </c>
      <c r="L46" s="402" t="s">
        <v>309</v>
      </c>
      <c r="M46" s="352">
        <v>7.635895</v>
      </c>
      <c r="N46" s="362"/>
      <c r="O46" s="363"/>
    </row>
    <row r="47" spans="1:15" s="308" customFormat="1" ht="65.25" customHeight="1">
      <c r="A47" s="470"/>
      <c r="B47" s="355" t="s">
        <v>310</v>
      </c>
      <c r="C47" s="346" t="s">
        <v>311</v>
      </c>
      <c r="D47" s="356" t="s">
        <v>312</v>
      </c>
      <c r="E47" s="345" t="s">
        <v>313</v>
      </c>
      <c r="F47" s="346" t="s">
        <v>314</v>
      </c>
      <c r="G47" s="347" t="s">
        <v>315</v>
      </c>
      <c r="H47" s="348" t="s">
        <v>316</v>
      </c>
      <c r="I47" s="359" t="s">
        <v>132</v>
      </c>
      <c r="J47" s="401">
        <v>100000000</v>
      </c>
      <c r="K47" s="361">
        <f t="shared" si="1"/>
        <v>758498800</v>
      </c>
      <c r="L47" s="402" t="s">
        <v>213</v>
      </c>
      <c r="M47" s="352">
        <v>7.584988</v>
      </c>
      <c r="N47" s="362"/>
      <c r="O47" s="363"/>
    </row>
    <row r="48" spans="1:15" s="308" customFormat="1" ht="65.25" customHeight="1">
      <c r="A48" s="470"/>
      <c r="B48" s="355" t="s">
        <v>317</v>
      </c>
      <c r="C48" s="346" t="s">
        <v>318</v>
      </c>
      <c r="D48" s="356" t="s">
        <v>319</v>
      </c>
      <c r="E48" s="345" t="s">
        <v>320</v>
      </c>
      <c r="F48" s="346" t="s">
        <v>321</v>
      </c>
      <c r="G48" s="347" t="s">
        <v>130</v>
      </c>
      <c r="H48" s="348" t="s">
        <v>322</v>
      </c>
      <c r="I48" s="359" t="s">
        <v>132</v>
      </c>
      <c r="J48" s="401">
        <v>95194087.93</v>
      </c>
      <c r="K48" s="361">
        <f t="shared" si="1"/>
        <v>724455852.9559429</v>
      </c>
      <c r="L48" s="402" t="s">
        <v>323</v>
      </c>
      <c r="M48" s="352">
        <v>7.610303</v>
      </c>
      <c r="N48" s="362"/>
      <c r="O48" s="363"/>
    </row>
    <row r="49" spans="1:15" s="308" customFormat="1" ht="65.25" customHeight="1">
      <c r="A49" s="470"/>
      <c r="B49" s="355" t="s">
        <v>324</v>
      </c>
      <c r="C49" s="346" t="s">
        <v>318</v>
      </c>
      <c r="D49" s="356" t="s">
        <v>325</v>
      </c>
      <c r="E49" s="345" t="s">
        <v>326</v>
      </c>
      <c r="F49" s="346" t="s">
        <v>327</v>
      </c>
      <c r="G49" s="347" t="s">
        <v>130</v>
      </c>
      <c r="H49" s="348" t="s">
        <v>328</v>
      </c>
      <c r="I49" s="359" t="s">
        <v>132</v>
      </c>
      <c r="J49" s="401">
        <v>31315200</v>
      </c>
      <c r="K49" s="361">
        <f t="shared" si="1"/>
        <v>237244518.8736</v>
      </c>
      <c r="L49" s="402" t="s">
        <v>140</v>
      </c>
      <c r="M49" s="352">
        <v>7.576018</v>
      </c>
      <c r="N49" s="362"/>
      <c r="O49" s="363"/>
    </row>
    <row r="50" spans="1:15" s="308" customFormat="1" ht="65.25" customHeight="1">
      <c r="A50" s="470"/>
      <c r="B50" s="355" t="s">
        <v>329</v>
      </c>
      <c r="C50" s="346" t="s">
        <v>318</v>
      </c>
      <c r="D50" s="356" t="s">
        <v>325</v>
      </c>
      <c r="E50" s="345" t="s">
        <v>330</v>
      </c>
      <c r="F50" s="346" t="s">
        <v>327</v>
      </c>
      <c r="G50" s="347" t="s">
        <v>225</v>
      </c>
      <c r="H50" s="348" t="s">
        <v>331</v>
      </c>
      <c r="I50" s="359" t="s">
        <v>132</v>
      </c>
      <c r="J50" s="401">
        <v>7828800</v>
      </c>
      <c r="K50" s="361">
        <f t="shared" si="1"/>
        <v>59311129.7184</v>
      </c>
      <c r="L50" s="402" t="s">
        <v>140</v>
      </c>
      <c r="M50" s="352">
        <v>7.576018</v>
      </c>
      <c r="N50" s="362"/>
      <c r="O50" s="363"/>
    </row>
    <row r="51" spans="1:15" s="308" customFormat="1" ht="65.25" customHeight="1">
      <c r="A51" s="470"/>
      <c r="B51" s="355" t="s">
        <v>332</v>
      </c>
      <c r="C51" s="346" t="s">
        <v>318</v>
      </c>
      <c r="D51" s="356" t="s">
        <v>333</v>
      </c>
      <c r="E51" s="345" t="s">
        <v>334</v>
      </c>
      <c r="F51" s="346" t="s">
        <v>335</v>
      </c>
      <c r="G51" s="347" t="s">
        <v>130</v>
      </c>
      <c r="H51" s="348" t="s">
        <v>336</v>
      </c>
      <c r="I51" s="359" t="s">
        <v>132</v>
      </c>
      <c r="J51" s="401">
        <v>8883840</v>
      </c>
      <c r="K51" s="361">
        <f t="shared" si="1"/>
        <v>67350763.02528</v>
      </c>
      <c r="L51" s="402" t="s">
        <v>140</v>
      </c>
      <c r="M51" s="352">
        <v>7.581267</v>
      </c>
      <c r="N51" s="362"/>
      <c r="O51" s="363"/>
    </row>
    <row r="52" spans="1:15" s="308" customFormat="1" ht="65.25" customHeight="1">
      <c r="A52" s="470"/>
      <c r="B52" s="355" t="s">
        <v>337</v>
      </c>
      <c r="C52" s="346" t="s">
        <v>318</v>
      </c>
      <c r="D52" s="356" t="s">
        <v>333</v>
      </c>
      <c r="E52" s="345" t="s">
        <v>338</v>
      </c>
      <c r="F52" s="346" t="s">
        <v>335</v>
      </c>
      <c r="G52" s="347" t="s">
        <v>130</v>
      </c>
      <c r="H52" s="348" t="s">
        <v>336</v>
      </c>
      <c r="I52" s="359" t="s">
        <v>174</v>
      </c>
      <c r="J52" s="401">
        <v>9772800</v>
      </c>
      <c r="K52" s="361">
        <f t="shared" si="1"/>
        <v>67532774.6112</v>
      </c>
      <c r="L52" s="402" t="s">
        <v>140</v>
      </c>
      <c r="M52" s="352">
        <v>6.910279</v>
      </c>
      <c r="N52" s="362"/>
      <c r="O52" s="363"/>
    </row>
    <row r="53" spans="1:15" s="308" customFormat="1" ht="65.25" customHeight="1">
      <c r="A53" s="470"/>
      <c r="B53" s="355" t="s">
        <v>339</v>
      </c>
      <c r="C53" s="346" t="s">
        <v>318</v>
      </c>
      <c r="D53" s="356" t="s">
        <v>333</v>
      </c>
      <c r="E53" s="345" t="s">
        <v>340</v>
      </c>
      <c r="F53" s="346" t="s">
        <v>335</v>
      </c>
      <c r="G53" s="347" t="s">
        <v>130</v>
      </c>
      <c r="H53" s="348" t="s">
        <v>341</v>
      </c>
      <c r="I53" s="359" t="s">
        <v>132</v>
      </c>
      <c r="J53" s="401">
        <v>8883840</v>
      </c>
      <c r="K53" s="361">
        <f t="shared" si="1"/>
        <v>67350763.02528</v>
      </c>
      <c r="L53" s="402" t="s">
        <v>289</v>
      </c>
      <c r="M53" s="352">
        <v>7.581267</v>
      </c>
      <c r="N53" s="362"/>
      <c r="O53" s="363"/>
    </row>
    <row r="54" spans="1:15" s="308" customFormat="1" ht="65.25" customHeight="1">
      <c r="A54" s="470"/>
      <c r="B54" s="355" t="s">
        <v>342</v>
      </c>
      <c r="C54" s="346" t="s">
        <v>318</v>
      </c>
      <c r="D54" s="356" t="s">
        <v>333</v>
      </c>
      <c r="E54" s="345" t="s">
        <v>343</v>
      </c>
      <c r="F54" s="346" t="s">
        <v>335</v>
      </c>
      <c r="G54" s="347" t="s">
        <v>130</v>
      </c>
      <c r="H54" s="348" t="s">
        <v>341</v>
      </c>
      <c r="I54" s="359" t="s">
        <v>174</v>
      </c>
      <c r="J54" s="401">
        <v>9772800</v>
      </c>
      <c r="K54" s="361">
        <f t="shared" si="1"/>
        <v>67532774.6112</v>
      </c>
      <c r="L54" s="402" t="s">
        <v>289</v>
      </c>
      <c r="M54" s="352">
        <v>6.910279</v>
      </c>
      <c r="N54" s="362"/>
      <c r="O54" s="363"/>
    </row>
    <row r="55" spans="1:15" s="308" customFormat="1" ht="65.25" customHeight="1">
      <c r="A55" s="470"/>
      <c r="B55" s="355" t="s">
        <v>344</v>
      </c>
      <c r="C55" s="346" t="s">
        <v>318</v>
      </c>
      <c r="D55" s="356" t="s">
        <v>333</v>
      </c>
      <c r="E55" s="345" t="s">
        <v>345</v>
      </c>
      <c r="F55" s="346" t="s">
        <v>335</v>
      </c>
      <c r="G55" s="347" t="s">
        <v>130</v>
      </c>
      <c r="H55" s="348" t="s">
        <v>346</v>
      </c>
      <c r="I55" s="359" t="s">
        <v>132</v>
      </c>
      <c r="J55" s="401">
        <v>8883840</v>
      </c>
      <c r="K55" s="361">
        <f t="shared" si="1"/>
        <v>67350763.02528</v>
      </c>
      <c r="L55" s="402" t="s">
        <v>289</v>
      </c>
      <c r="M55" s="352">
        <v>7.581267</v>
      </c>
      <c r="N55" s="362"/>
      <c r="O55" s="363"/>
    </row>
    <row r="56" spans="1:15" s="308" customFormat="1" ht="65.25" customHeight="1">
      <c r="A56" s="470"/>
      <c r="B56" s="355" t="s">
        <v>347</v>
      </c>
      <c r="C56" s="346" t="s">
        <v>318</v>
      </c>
      <c r="D56" s="356" t="s">
        <v>333</v>
      </c>
      <c r="E56" s="345" t="s">
        <v>348</v>
      </c>
      <c r="F56" s="346" t="s">
        <v>335</v>
      </c>
      <c r="G56" s="347" t="s">
        <v>130</v>
      </c>
      <c r="H56" s="348" t="s">
        <v>346</v>
      </c>
      <c r="I56" s="359" t="s">
        <v>174</v>
      </c>
      <c r="J56" s="401">
        <v>9772800</v>
      </c>
      <c r="K56" s="361">
        <f t="shared" si="1"/>
        <v>67532774.6112</v>
      </c>
      <c r="L56" s="402" t="s">
        <v>289</v>
      </c>
      <c r="M56" s="352">
        <v>6.910279</v>
      </c>
      <c r="N56" s="362"/>
      <c r="O56" s="363"/>
    </row>
    <row r="57" spans="1:15" s="308" customFormat="1" ht="65.25" customHeight="1">
      <c r="A57" s="470"/>
      <c r="B57" s="355" t="s">
        <v>349</v>
      </c>
      <c r="C57" s="346" t="s">
        <v>318</v>
      </c>
      <c r="D57" s="356" t="s">
        <v>333</v>
      </c>
      <c r="E57" s="345" t="s">
        <v>350</v>
      </c>
      <c r="F57" s="346" t="s">
        <v>335</v>
      </c>
      <c r="G57" s="347" t="s">
        <v>198</v>
      </c>
      <c r="H57" s="348" t="s">
        <v>351</v>
      </c>
      <c r="I57" s="359" t="s">
        <v>132</v>
      </c>
      <c r="J57" s="401">
        <v>2220960</v>
      </c>
      <c r="K57" s="361">
        <f t="shared" si="1"/>
        <v>16837690.75632</v>
      </c>
      <c r="L57" s="402" t="s">
        <v>140</v>
      </c>
      <c r="M57" s="352">
        <v>7.581267</v>
      </c>
      <c r="N57" s="362"/>
      <c r="O57" s="363"/>
    </row>
    <row r="58" spans="1:15" s="308" customFormat="1" ht="65.25" customHeight="1">
      <c r="A58" s="470"/>
      <c r="B58" s="355" t="s">
        <v>352</v>
      </c>
      <c r="C58" s="346" t="s">
        <v>318</v>
      </c>
      <c r="D58" s="356" t="s">
        <v>333</v>
      </c>
      <c r="E58" s="345" t="s">
        <v>353</v>
      </c>
      <c r="F58" s="346" t="s">
        <v>335</v>
      </c>
      <c r="G58" s="347" t="s">
        <v>198</v>
      </c>
      <c r="H58" s="348" t="s">
        <v>351</v>
      </c>
      <c r="I58" s="359" t="s">
        <v>174</v>
      </c>
      <c r="J58" s="401">
        <v>2443200</v>
      </c>
      <c r="K58" s="361">
        <f t="shared" si="1"/>
        <v>16883193.6528</v>
      </c>
      <c r="L58" s="402" t="s">
        <v>140</v>
      </c>
      <c r="M58" s="352">
        <v>6.910279</v>
      </c>
      <c r="N58" s="362"/>
      <c r="O58" s="363"/>
    </row>
    <row r="59" spans="1:15" s="308" customFormat="1" ht="65.25" customHeight="1">
      <c r="A59" s="470">
        <v>506</v>
      </c>
      <c r="B59" s="355" t="s">
        <v>354</v>
      </c>
      <c r="C59" s="346" t="s">
        <v>318</v>
      </c>
      <c r="D59" s="356" t="s">
        <v>333</v>
      </c>
      <c r="E59" s="345" t="s">
        <v>355</v>
      </c>
      <c r="F59" s="346" t="s">
        <v>335</v>
      </c>
      <c r="G59" s="347" t="s">
        <v>198</v>
      </c>
      <c r="H59" s="348" t="s">
        <v>356</v>
      </c>
      <c r="I59" s="359" t="s">
        <v>132</v>
      </c>
      <c r="J59" s="401">
        <v>2220960</v>
      </c>
      <c r="K59" s="361">
        <f t="shared" si="1"/>
        <v>16837690.75632</v>
      </c>
      <c r="L59" s="402" t="s">
        <v>289</v>
      </c>
      <c r="M59" s="352">
        <v>7.581267</v>
      </c>
      <c r="N59" s="362"/>
      <c r="O59" s="363"/>
    </row>
    <row r="60" spans="1:15" s="308" customFormat="1" ht="65.25" customHeight="1">
      <c r="A60" s="470"/>
      <c r="B60" s="355" t="s">
        <v>357</v>
      </c>
      <c r="C60" s="346" t="s">
        <v>318</v>
      </c>
      <c r="D60" s="356" t="s">
        <v>333</v>
      </c>
      <c r="E60" s="345" t="s">
        <v>358</v>
      </c>
      <c r="F60" s="346" t="s">
        <v>335</v>
      </c>
      <c r="G60" s="347" t="s">
        <v>198</v>
      </c>
      <c r="H60" s="348" t="s">
        <v>356</v>
      </c>
      <c r="I60" s="359" t="s">
        <v>174</v>
      </c>
      <c r="J60" s="401">
        <v>2443200</v>
      </c>
      <c r="K60" s="361">
        <f t="shared" si="1"/>
        <v>16883193.6528</v>
      </c>
      <c r="L60" s="402" t="s">
        <v>289</v>
      </c>
      <c r="M60" s="352">
        <v>6.910279</v>
      </c>
      <c r="N60" s="362"/>
      <c r="O60" s="363"/>
    </row>
    <row r="61" spans="1:15" s="308" customFormat="1" ht="65.25" customHeight="1">
      <c r="A61" s="470"/>
      <c r="B61" s="355" t="s">
        <v>359</v>
      </c>
      <c r="C61" s="346" t="s">
        <v>318</v>
      </c>
      <c r="D61" s="356" t="s">
        <v>333</v>
      </c>
      <c r="E61" s="345" t="s">
        <v>360</v>
      </c>
      <c r="F61" s="346" t="s">
        <v>335</v>
      </c>
      <c r="G61" s="347" t="s">
        <v>198</v>
      </c>
      <c r="H61" s="348" t="s">
        <v>361</v>
      </c>
      <c r="I61" s="359" t="s">
        <v>132</v>
      </c>
      <c r="J61" s="401">
        <v>2220960</v>
      </c>
      <c r="K61" s="361">
        <f t="shared" si="1"/>
        <v>16837690.75632</v>
      </c>
      <c r="L61" s="402" t="s">
        <v>289</v>
      </c>
      <c r="M61" s="352">
        <v>7.581267</v>
      </c>
      <c r="N61" s="362"/>
      <c r="O61" s="363"/>
    </row>
    <row r="62" spans="1:15" s="308" customFormat="1" ht="65.25" customHeight="1">
      <c r="A62" s="470"/>
      <c r="B62" s="355" t="s">
        <v>362</v>
      </c>
      <c r="C62" s="346" t="s">
        <v>318</v>
      </c>
      <c r="D62" s="356" t="s">
        <v>333</v>
      </c>
      <c r="E62" s="345" t="s">
        <v>363</v>
      </c>
      <c r="F62" s="346" t="s">
        <v>335</v>
      </c>
      <c r="G62" s="347" t="s">
        <v>198</v>
      </c>
      <c r="H62" s="348" t="s">
        <v>361</v>
      </c>
      <c r="I62" s="401" t="s">
        <v>174</v>
      </c>
      <c r="J62" s="401">
        <v>2443200</v>
      </c>
      <c r="K62" s="361">
        <f t="shared" si="1"/>
        <v>16883193.6528</v>
      </c>
      <c r="L62" s="402" t="s">
        <v>289</v>
      </c>
      <c r="M62" s="352">
        <v>6.910279</v>
      </c>
      <c r="N62" s="362"/>
      <c r="O62" s="363"/>
    </row>
    <row r="63" spans="1:15" s="327" customFormat="1" ht="65.25" customHeight="1" thickBot="1">
      <c r="A63" s="470"/>
      <c r="B63" s="355" t="s">
        <v>364</v>
      </c>
      <c r="C63" s="398">
        <v>42158</v>
      </c>
      <c r="D63" s="356" t="s">
        <v>365</v>
      </c>
      <c r="E63" s="345" t="s">
        <v>366</v>
      </c>
      <c r="F63" s="346" t="s">
        <v>367</v>
      </c>
      <c r="G63" s="347" t="s">
        <v>368</v>
      </c>
      <c r="H63" s="348" t="s">
        <v>369</v>
      </c>
      <c r="I63" s="401" t="s">
        <v>132</v>
      </c>
      <c r="J63" s="401">
        <v>54000000</v>
      </c>
      <c r="K63" s="361">
        <f t="shared" si="1"/>
        <v>412989246</v>
      </c>
      <c r="L63" s="402" t="s">
        <v>133</v>
      </c>
      <c r="M63" s="352">
        <v>7.647949</v>
      </c>
      <c r="N63" s="353"/>
      <c r="O63" s="354"/>
    </row>
    <row r="64" spans="1:15" s="411" customFormat="1" ht="30" customHeight="1" thickBot="1" thickTop="1">
      <c r="A64" s="470"/>
      <c r="B64" s="403" t="s">
        <v>370</v>
      </c>
      <c r="C64" s="404"/>
      <c r="D64" s="404"/>
      <c r="E64" s="404"/>
      <c r="F64" s="404"/>
      <c r="G64" s="404"/>
      <c r="H64" s="404"/>
      <c r="I64" s="405"/>
      <c r="J64" s="406"/>
      <c r="K64" s="406">
        <f>K65+K66+K67+K68+K69</f>
        <v>10848625342.118498</v>
      </c>
      <c r="L64" s="407"/>
      <c r="M64" s="408"/>
      <c r="N64" s="409"/>
      <c r="O64" s="410"/>
    </row>
    <row r="65" spans="1:15" s="411" customFormat="1" ht="30" customHeight="1" thickBot="1" thickTop="1">
      <c r="A65" s="470"/>
      <c r="B65" s="403" t="s">
        <v>371</v>
      </c>
      <c r="C65" s="404"/>
      <c r="D65" s="404"/>
      <c r="E65" s="404"/>
      <c r="F65" s="404"/>
      <c r="G65" s="404"/>
      <c r="H65" s="404"/>
      <c r="I65" s="405"/>
      <c r="J65" s="406"/>
      <c r="K65" s="406">
        <f>K13+K30+K48</f>
        <v>1954526026.9559429</v>
      </c>
      <c r="L65" s="407"/>
      <c r="M65" s="408"/>
      <c r="N65" s="409"/>
      <c r="O65" s="410"/>
    </row>
    <row r="66" spans="1:15" s="411" customFormat="1" ht="30" customHeight="1" thickBot="1" thickTop="1">
      <c r="A66" s="470"/>
      <c r="B66" s="403" t="s">
        <v>372</v>
      </c>
      <c r="C66" s="404"/>
      <c r="D66" s="404"/>
      <c r="E66" s="404"/>
      <c r="F66" s="404"/>
      <c r="G66" s="404"/>
      <c r="H66" s="404"/>
      <c r="I66" s="405"/>
      <c r="J66" s="406"/>
      <c r="K66" s="406">
        <f>K35+K36+K37+K46</f>
        <v>1281513693.5</v>
      </c>
      <c r="L66" s="407"/>
      <c r="M66" s="408"/>
      <c r="N66" s="409"/>
      <c r="O66" s="410"/>
    </row>
    <row r="67" spans="1:15" s="411" customFormat="1" ht="30" customHeight="1" thickBot="1" thickTop="1">
      <c r="A67" s="470"/>
      <c r="B67" s="412" t="s">
        <v>373</v>
      </c>
      <c r="C67" s="413"/>
      <c r="D67" s="413"/>
      <c r="E67" s="413"/>
      <c r="F67" s="413"/>
      <c r="G67" s="413"/>
      <c r="H67" s="413"/>
      <c r="I67" s="413"/>
      <c r="J67" s="406"/>
      <c r="K67" s="406">
        <f>K7+K8+K9+K10+K11+K12+K14+K16+K18+K19+K20+K21+K22+K24+K26+K27+K28+K29+K31+K32+K38+K39+K40+K41+K42+K43+K44+K45+K49+K50+K51+K52+K53+K54+K55+K56+K57+K58+K59+K60+K61+K62+K63</f>
        <v>4613961227.691601</v>
      </c>
      <c r="L67" s="407"/>
      <c r="M67" s="408"/>
      <c r="N67" s="409"/>
      <c r="O67" s="410"/>
    </row>
    <row r="68" spans="1:15" s="411" customFormat="1" ht="30" customHeight="1" thickBot="1" thickTop="1">
      <c r="A68" s="470"/>
      <c r="B68" s="414" t="s">
        <v>374</v>
      </c>
      <c r="C68" s="415"/>
      <c r="D68" s="415"/>
      <c r="E68" s="415"/>
      <c r="F68" s="415"/>
      <c r="G68" s="415"/>
      <c r="H68" s="415"/>
      <c r="I68" s="415"/>
      <c r="J68" s="406"/>
      <c r="K68" s="406">
        <f>K25+K33+K47</f>
        <v>2644863400</v>
      </c>
      <c r="L68" s="407"/>
      <c r="M68" s="416"/>
      <c r="N68" s="409"/>
      <c r="O68" s="410"/>
    </row>
    <row r="69" spans="1:15" s="411" customFormat="1" ht="30" customHeight="1" thickBot="1" thickTop="1">
      <c r="A69" s="470"/>
      <c r="B69" s="412" t="s">
        <v>375</v>
      </c>
      <c r="C69" s="413"/>
      <c r="D69" s="413"/>
      <c r="E69" s="413"/>
      <c r="F69" s="413"/>
      <c r="G69" s="413"/>
      <c r="H69" s="413"/>
      <c r="I69" s="413"/>
      <c r="J69" s="406"/>
      <c r="K69" s="406">
        <f>K6+K23+K34</f>
        <v>353760993.9709535</v>
      </c>
      <c r="L69" s="407"/>
      <c r="M69" s="416"/>
      <c r="N69" s="409"/>
      <c r="O69" s="410"/>
    </row>
    <row r="70" spans="1:15" s="308" customFormat="1" ht="30" customHeight="1" thickTop="1">
      <c r="A70" s="470"/>
      <c r="B70" s="417"/>
      <c r="C70" s="418"/>
      <c r="D70" s="419"/>
      <c r="E70" s="420"/>
      <c r="F70" s="418"/>
      <c r="G70" s="419"/>
      <c r="H70" s="421"/>
      <c r="I70" s="422"/>
      <c r="J70" s="423"/>
      <c r="K70" s="423"/>
      <c r="L70" s="423"/>
      <c r="M70" s="424"/>
      <c r="N70" s="362"/>
      <c r="O70" s="363"/>
    </row>
    <row r="71" spans="1:14" s="430" customFormat="1" ht="30" customHeight="1">
      <c r="A71" s="470"/>
      <c r="B71" s="460" t="s">
        <v>376</v>
      </c>
      <c r="C71" s="460"/>
      <c r="D71" s="460"/>
      <c r="E71" s="461"/>
      <c r="F71" s="462" t="s">
        <v>377</v>
      </c>
      <c r="G71" s="463" t="s">
        <v>378</v>
      </c>
      <c r="H71" s="464" t="s">
        <v>12</v>
      </c>
      <c r="I71" s="425"/>
      <c r="J71" s="426"/>
      <c r="K71" s="427"/>
      <c r="L71" s="428"/>
      <c r="M71" s="429"/>
      <c r="N71" s="429"/>
    </row>
    <row r="72" spans="1:14" s="311" customFormat="1" ht="30" customHeight="1">
      <c r="A72" s="470"/>
      <c r="B72" s="431">
        <v>1</v>
      </c>
      <c r="C72" s="432" t="s">
        <v>24</v>
      </c>
      <c r="D72" s="432"/>
      <c r="E72" s="433"/>
      <c r="F72" s="434">
        <f>K7+K8+K9+K10+K11+K12+K13+K14+K18+K19+K20+K21+K22+K23+K24+K26+K27+K28+K29+K31+K32+K34+K38+K39+K40+K41+K42+K43+K44+K45+K49+K50+K51+K52+K53+K54+K55+K56+K57+K58+K59+K60+K61+K62</f>
        <v>4207802037.942555</v>
      </c>
      <c r="G72" s="434">
        <f>K16+K63</f>
        <v>891769797.72</v>
      </c>
      <c r="H72" s="435">
        <f>SUM(F72:G72)</f>
        <v>5099571835.662555</v>
      </c>
      <c r="I72" s="436"/>
      <c r="J72" s="437"/>
      <c r="K72" s="438"/>
      <c r="L72" s="439"/>
      <c r="M72" s="429"/>
      <c r="N72" s="440"/>
    </row>
    <row r="73" spans="1:14" s="430" customFormat="1" ht="30" customHeight="1">
      <c r="A73" s="470"/>
      <c r="B73" s="431">
        <v>2</v>
      </c>
      <c r="C73" s="432" t="s">
        <v>14</v>
      </c>
      <c r="D73" s="432"/>
      <c r="E73" s="433"/>
      <c r="F73" s="441">
        <v>0</v>
      </c>
      <c r="G73" s="435">
        <v>0</v>
      </c>
      <c r="H73" s="435">
        <f>SUM(F73:G73)</f>
        <v>0</v>
      </c>
      <c r="I73" s="442"/>
      <c r="J73" s="426"/>
      <c r="K73" s="427"/>
      <c r="L73" s="428"/>
      <c r="M73" s="425"/>
      <c r="N73" s="443"/>
    </row>
    <row r="74" spans="1:14" s="430" customFormat="1" ht="30" customHeight="1">
      <c r="A74" s="470"/>
      <c r="B74" s="431">
        <v>3</v>
      </c>
      <c r="C74" s="432" t="s">
        <v>15</v>
      </c>
      <c r="D74" s="432"/>
      <c r="E74" s="433"/>
      <c r="F74" s="434">
        <f>K6+K25+K30+K33+K48</f>
        <v>3709041012.955943</v>
      </c>
      <c r="G74" s="441">
        <f>K35+K36+K37+K47+K46</f>
        <v>2040012493.5</v>
      </c>
      <c r="H74" s="435">
        <f>SUM(F74:G74)</f>
        <v>5749053506.455943</v>
      </c>
      <c r="I74" s="442"/>
      <c r="J74" s="426"/>
      <c r="K74" s="427"/>
      <c r="L74" s="428"/>
      <c r="M74" s="425"/>
      <c r="N74" s="443"/>
    </row>
    <row r="75" spans="1:13" s="430" customFormat="1" ht="30" customHeight="1">
      <c r="A75" s="470"/>
      <c r="B75" s="431">
        <v>4</v>
      </c>
      <c r="C75" s="432" t="s">
        <v>13</v>
      </c>
      <c r="D75" s="432"/>
      <c r="E75" s="433"/>
      <c r="F75" s="441">
        <v>0</v>
      </c>
      <c r="G75" s="435">
        <v>0</v>
      </c>
      <c r="H75" s="435">
        <f>SUM(F75:G75)</f>
        <v>0</v>
      </c>
      <c r="I75" s="442"/>
      <c r="J75" s="426"/>
      <c r="K75" s="427"/>
      <c r="L75" s="428"/>
      <c r="M75" s="425"/>
    </row>
    <row r="76" spans="1:13" s="430" customFormat="1" ht="30" customHeight="1">
      <c r="A76" s="470"/>
      <c r="B76" s="465" t="s">
        <v>379</v>
      </c>
      <c r="C76" s="465"/>
      <c r="D76" s="465"/>
      <c r="E76" s="466"/>
      <c r="F76" s="467">
        <f>SUM(F72:F75)</f>
        <v>7916843050.898499</v>
      </c>
      <c r="G76" s="468">
        <f>SUM(G72:G75)</f>
        <v>2931782291.2200003</v>
      </c>
      <c r="H76" s="467">
        <f>SUM(F76:G76)</f>
        <v>10848625342.1185</v>
      </c>
      <c r="I76" s="444"/>
      <c r="J76" s="426"/>
      <c r="K76" s="445"/>
      <c r="L76" s="446"/>
      <c r="M76" s="425"/>
    </row>
    <row r="77" spans="1:14" s="316" customFormat="1" ht="30" customHeight="1">
      <c r="A77" s="470"/>
      <c r="B77" s="447"/>
      <c r="C77" s="448"/>
      <c r="D77" s="447"/>
      <c r="E77" s="447"/>
      <c r="F77" s="447"/>
      <c r="G77" s="447"/>
      <c r="H77" s="447"/>
      <c r="I77" s="447"/>
      <c r="J77" s="449"/>
      <c r="K77" s="450"/>
      <c r="L77" s="451"/>
      <c r="M77" s="452"/>
      <c r="N77" s="447"/>
    </row>
    <row r="78" spans="1:12" ht="101.25" customHeight="1">
      <c r="A78" s="470"/>
      <c r="B78" s="453" t="s">
        <v>380</v>
      </c>
      <c r="C78" s="454"/>
      <c r="D78" s="454"/>
      <c r="E78" s="454"/>
      <c r="F78" s="454"/>
      <c r="G78" s="454"/>
      <c r="H78" s="454"/>
      <c r="I78" s="454"/>
      <c r="J78" s="454"/>
      <c r="K78" s="454"/>
      <c r="L78" s="454"/>
    </row>
    <row r="79" spans="1:8" ht="15.75">
      <c r="A79" s="470"/>
      <c r="H79" s="309"/>
    </row>
    <row r="80" spans="1:8" ht="15.75">
      <c r="A80" s="470"/>
      <c r="H80" s="309"/>
    </row>
    <row r="81" spans="1:8" ht="15.75">
      <c r="A81" s="470"/>
      <c r="H81" s="309"/>
    </row>
    <row r="82" spans="1:8" ht="15.75">
      <c r="A82" s="470"/>
      <c r="H82" s="309"/>
    </row>
    <row r="83" spans="1:8" ht="15.75">
      <c r="A83" s="470"/>
      <c r="H83" s="309"/>
    </row>
    <row r="84" ht="15.75">
      <c r="H84" s="309"/>
    </row>
    <row r="85" ht="15.75">
      <c r="H85" s="309"/>
    </row>
    <row r="86" ht="15.75">
      <c r="H86" s="309"/>
    </row>
    <row r="87" ht="15.75">
      <c r="H87" s="309"/>
    </row>
    <row r="88" ht="15.75">
      <c r="H88" s="309"/>
    </row>
    <row r="89" ht="15.75">
      <c r="H89" s="309"/>
    </row>
    <row r="90" ht="15.75">
      <c r="H90" s="309"/>
    </row>
    <row r="91" ht="15.75">
      <c r="H91" s="309"/>
    </row>
    <row r="92" ht="15.75">
      <c r="H92" s="309"/>
    </row>
    <row r="93" ht="15.75">
      <c r="H93" s="309"/>
    </row>
    <row r="94" ht="15.75">
      <c r="H94" s="309"/>
    </row>
    <row r="95" ht="15.75">
      <c r="H95" s="309"/>
    </row>
    <row r="96" ht="15.75">
      <c r="H96" s="309"/>
    </row>
    <row r="97" ht="15.75">
      <c r="H97" s="309"/>
    </row>
    <row r="98" ht="15.75">
      <c r="H98" s="309"/>
    </row>
    <row r="99" ht="15.75">
      <c r="H99" s="309"/>
    </row>
    <row r="100" ht="15.75">
      <c r="H100" s="309"/>
    </row>
    <row r="101" ht="15.75">
      <c r="H101" s="309"/>
    </row>
    <row r="102" ht="15.75">
      <c r="H102" s="309"/>
    </row>
    <row r="103" ht="15.75">
      <c r="H103" s="309"/>
    </row>
    <row r="104" ht="15.75">
      <c r="H104" s="309"/>
    </row>
    <row r="105" ht="15.75">
      <c r="H105" s="309"/>
    </row>
    <row r="106" ht="15.75">
      <c r="H106" s="309"/>
    </row>
    <row r="107" ht="15.75">
      <c r="H107" s="309"/>
    </row>
    <row r="108" ht="15.75">
      <c r="H108" s="309"/>
    </row>
    <row r="109" ht="15.75">
      <c r="H109" s="309"/>
    </row>
    <row r="110" ht="15.75">
      <c r="H110" s="309"/>
    </row>
    <row r="111" ht="15.75">
      <c r="H111" s="309"/>
    </row>
    <row r="112" ht="15.75">
      <c r="H112" s="309"/>
    </row>
    <row r="113" ht="15.75">
      <c r="H113" s="309"/>
    </row>
    <row r="114" ht="15.75">
      <c r="H114" s="309"/>
    </row>
    <row r="115" ht="15.75">
      <c r="H115" s="309"/>
    </row>
    <row r="116" ht="15.75">
      <c r="H116" s="309"/>
    </row>
    <row r="117" ht="15.75">
      <c r="H117" s="309"/>
    </row>
    <row r="118" ht="15.75">
      <c r="H118" s="309"/>
    </row>
    <row r="119" ht="15.75">
      <c r="H119" s="309"/>
    </row>
    <row r="120" ht="15.75">
      <c r="H120" s="309"/>
    </row>
    <row r="121" ht="15.75">
      <c r="H121" s="309"/>
    </row>
    <row r="122" ht="15.75">
      <c r="H122" s="309"/>
    </row>
    <row r="123" ht="15.75">
      <c r="H123" s="309"/>
    </row>
    <row r="124" ht="15.75">
      <c r="H124" s="309"/>
    </row>
    <row r="125" ht="15.75">
      <c r="H125" s="309"/>
    </row>
    <row r="126" ht="15.75">
      <c r="H126" s="309"/>
    </row>
    <row r="127" ht="15.75">
      <c r="H127" s="309"/>
    </row>
    <row r="128" ht="15.75">
      <c r="H128" s="309"/>
    </row>
    <row r="129" ht="15.75">
      <c r="H129" s="309"/>
    </row>
    <row r="130" ht="15.75">
      <c r="H130" s="309"/>
    </row>
    <row r="131" ht="15.75">
      <c r="H131" s="309"/>
    </row>
    <row r="132" ht="15.75">
      <c r="H132" s="309"/>
    </row>
    <row r="133" ht="15.75">
      <c r="H133" s="309"/>
    </row>
    <row r="134" ht="15.75">
      <c r="H134" s="309"/>
    </row>
    <row r="135" ht="15.75">
      <c r="H135" s="309"/>
    </row>
    <row r="136" ht="15.75">
      <c r="H136" s="309"/>
    </row>
    <row r="137" ht="15.75">
      <c r="H137" s="309"/>
    </row>
    <row r="138" ht="15.75">
      <c r="H138" s="309"/>
    </row>
    <row r="139" ht="15.75">
      <c r="H139" s="309"/>
    </row>
    <row r="140" ht="15.75">
      <c r="H140" s="309"/>
    </row>
    <row r="141" ht="15.75">
      <c r="H141" s="309"/>
    </row>
    <row r="142" ht="15.75">
      <c r="H142" s="309"/>
    </row>
    <row r="143" ht="15.75">
      <c r="H143" s="309"/>
    </row>
    <row r="144" ht="15.75">
      <c r="H144" s="309"/>
    </row>
    <row r="145" ht="15.75">
      <c r="H145" s="309"/>
    </row>
    <row r="146" ht="15.75">
      <c r="H146" s="309"/>
    </row>
    <row r="147" ht="15.75">
      <c r="H147" s="309"/>
    </row>
    <row r="148" ht="15.75">
      <c r="H148" s="309"/>
    </row>
    <row r="149" ht="15.75">
      <c r="H149" s="309"/>
    </row>
    <row r="150" ht="15.75">
      <c r="H150" s="309"/>
    </row>
    <row r="151" ht="15.75">
      <c r="H151" s="309"/>
    </row>
    <row r="152" ht="15.75">
      <c r="H152" s="309"/>
    </row>
    <row r="153" ht="15.75">
      <c r="H153" s="309"/>
    </row>
    <row r="154" ht="15.75">
      <c r="H154" s="309"/>
    </row>
    <row r="155" ht="15.75">
      <c r="H155" s="309"/>
    </row>
    <row r="156" ht="15.75">
      <c r="H156" s="309"/>
    </row>
    <row r="157" ht="15.75">
      <c r="H157" s="309"/>
    </row>
    <row r="158" ht="15.75">
      <c r="H158" s="309"/>
    </row>
    <row r="159" ht="15.75">
      <c r="H159" s="309"/>
    </row>
    <row r="160" ht="15.75">
      <c r="H160" s="309"/>
    </row>
    <row r="161" ht="15.75">
      <c r="H161" s="309"/>
    </row>
    <row r="162" ht="15.75">
      <c r="H162" s="309"/>
    </row>
    <row r="163" ht="15.75">
      <c r="H163" s="309"/>
    </row>
    <row r="164" ht="15.75">
      <c r="H164" s="309"/>
    </row>
    <row r="165" ht="15.75">
      <c r="H165" s="309"/>
    </row>
    <row r="166" ht="15.75">
      <c r="H166" s="309"/>
    </row>
    <row r="167" ht="15.75">
      <c r="H167" s="309"/>
    </row>
    <row r="168" ht="15.75">
      <c r="H168" s="309"/>
    </row>
    <row r="169" ht="15.75">
      <c r="H169" s="309"/>
    </row>
    <row r="170" ht="15.75">
      <c r="H170" s="309"/>
    </row>
    <row r="171" ht="15.75">
      <c r="H171" s="309"/>
    </row>
    <row r="172" ht="15.75">
      <c r="H172" s="309"/>
    </row>
    <row r="173" ht="15.75">
      <c r="H173" s="309"/>
    </row>
    <row r="174" ht="15.75">
      <c r="H174" s="309"/>
    </row>
    <row r="175" ht="15.75">
      <c r="H175" s="309"/>
    </row>
    <row r="176" ht="15.75">
      <c r="H176" s="309"/>
    </row>
    <row r="177" ht="15.75">
      <c r="H177" s="309"/>
    </row>
    <row r="178" ht="15.75">
      <c r="H178" s="309"/>
    </row>
    <row r="179" ht="15.75">
      <c r="H179" s="309"/>
    </row>
    <row r="180" ht="15.75">
      <c r="H180" s="309"/>
    </row>
    <row r="181" ht="15.75">
      <c r="H181" s="309"/>
    </row>
    <row r="182" ht="15.75">
      <c r="H182" s="309"/>
    </row>
    <row r="183" ht="15.75">
      <c r="H183" s="309"/>
    </row>
    <row r="184" ht="15.75">
      <c r="H184" s="309"/>
    </row>
    <row r="185" ht="15.75">
      <c r="H185" s="309"/>
    </row>
    <row r="186" ht="15.75">
      <c r="H186" s="309"/>
    </row>
    <row r="187" ht="15.75">
      <c r="H187" s="309"/>
    </row>
    <row r="188" ht="15.75">
      <c r="H188" s="309"/>
    </row>
    <row r="189" ht="15.75">
      <c r="H189" s="309"/>
    </row>
    <row r="190" ht="15.75">
      <c r="H190" s="309"/>
    </row>
    <row r="191" ht="15.75">
      <c r="H191" s="309"/>
    </row>
    <row r="192" ht="15.75">
      <c r="H192" s="309"/>
    </row>
    <row r="193" ht="15.75">
      <c r="H193" s="309"/>
    </row>
    <row r="194" ht="15.75">
      <c r="H194" s="309"/>
    </row>
    <row r="195" ht="15.75">
      <c r="H195" s="309"/>
    </row>
    <row r="196" ht="15.75">
      <c r="H196" s="309"/>
    </row>
    <row r="197" ht="15.75">
      <c r="H197" s="309"/>
    </row>
    <row r="198" ht="15.75">
      <c r="H198" s="309"/>
    </row>
    <row r="199" ht="15.75">
      <c r="H199" s="309"/>
    </row>
    <row r="200" ht="15.75">
      <c r="H200" s="309"/>
    </row>
    <row r="201" ht="15.75">
      <c r="H201" s="309"/>
    </row>
    <row r="202" ht="15.75">
      <c r="H202" s="309"/>
    </row>
    <row r="203" ht="15.75">
      <c r="H203" s="309"/>
    </row>
    <row r="204" ht="15.75">
      <c r="H204" s="309"/>
    </row>
    <row r="205" ht="15.75">
      <c r="H205" s="309"/>
    </row>
    <row r="206" ht="15.75">
      <c r="H206" s="309"/>
    </row>
    <row r="207" ht="15.75">
      <c r="H207" s="309"/>
    </row>
    <row r="208" ht="15.75">
      <c r="H208" s="309"/>
    </row>
    <row r="209" ht="15.75">
      <c r="H209" s="309"/>
    </row>
    <row r="210" ht="15.75">
      <c r="H210" s="309"/>
    </row>
    <row r="211" ht="15.75">
      <c r="H211" s="309"/>
    </row>
    <row r="212" ht="15.75">
      <c r="H212" s="309"/>
    </row>
    <row r="213" ht="15.75">
      <c r="H213" s="309"/>
    </row>
    <row r="214" ht="15.75">
      <c r="H214" s="309"/>
    </row>
    <row r="215" ht="15.75">
      <c r="H215" s="309"/>
    </row>
    <row r="216" ht="15.75">
      <c r="H216" s="309"/>
    </row>
    <row r="217" ht="15.75">
      <c r="H217" s="309"/>
    </row>
    <row r="218" ht="15.75">
      <c r="H218" s="309"/>
    </row>
    <row r="219" ht="15.75">
      <c r="H219" s="309"/>
    </row>
    <row r="220" ht="15.75">
      <c r="H220" s="309"/>
    </row>
    <row r="221" ht="15.75">
      <c r="H221" s="309"/>
    </row>
    <row r="222" ht="15.75">
      <c r="H222" s="309"/>
    </row>
    <row r="223" ht="15.75">
      <c r="H223" s="309"/>
    </row>
    <row r="224" ht="15.75">
      <c r="H224" s="309"/>
    </row>
    <row r="225" ht="15.75">
      <c r="H225" s="309"/>
    </row>
    <row r="226" ht="15.75">
      <c r="H226" s="309"/>
    </row>
    <row r="227" ht="15.75">
      <c r="H227" s="309"/>
    </row>
    <row r="228" ht="15.75">
      <c r="H228" s="309"/>
    </row>
    <row r="229" ht="15.75">
      <c r="H229" s="309"/>
    </row>
    <row r="230" ht="15.75">
      <c r="H230" s="309"/>
    </row>
    <row r="231" ht="15.75">
      <c r="H231" s="309"/>
    </row>
    <row r="232" ht="15.75">
      <c r="H232" s="309"/>
    </row>
    <row r="233" ht="15.75">
      <c r="H233" s="309"/>
    </row>
    <row r="234" ht="15.75">
      <c r="H234" s="309"/>
    </row>
    <row r="235" ht="15.75">
      <c r="H235" s="309"/>
    </row>
    <row r="236" ht="15.75">
      <c r="H236" s="309"/>
    </row>
    <row r="237" ht="15.75">
      <c r="H237" s="309"/>
    </row>
    <row r="238" ht="15.75">
      <c r="H238" s="309"/>
    </row>
    <row r="239" ht="15.75">
      <c r="H239" s="309"/>
    </row>
    <row r="240" ht="15.75">
      <c r="H240" s="309"/>
    </row>
    <row r="241" ht="15.75">
      <c r="H241" s="309"/>
    </row>
    <row r="242" ht="15.75">
      <c r="H242" s="309"/>
    </row>
    <row r="243" ht="15.75">
      <c r="H243" s="309"/>
    </row>
    <row r="244" ht="15.75">
      <c r="H244" s="309"/>
    </row>
    <row r="245" ht="15.75">
      <c r="H245" s="309"/>
    </row>
    <row r="246" ht="15.75">
      <c r="H246" s="309"/>
    </row>
    <row r="247" ht="15.75">
      <c r="H247" s="309"/>
    </row>
    <row r="248" ht="15.75">
      <c r="H248" s="309"/>
    </row>
    <row r="249" ht="15.75">
      <c r="H249" s="309"/>
    </row>
    <row r="250" ht="15.75">
      <c r="H250" s="309"/>
    </row>
    <row r="251" ht="15.75">
      <c r="H251" s="309"/>
    </row>
    <row r="252" ht="15.75">
      <c r="H252" s="309"/>
    </row>
    <row r="253" ht="15.75">
      <c r="H253" s="309"/>
    </row>
    <row r="254" ht="15.75">
      <c r="H254" s="309"/>
    </row>
    <row r="255" ht="15.75">
      <c r="H255" s="309"/>
    </row>
    <row r="256" ht="15.75">
      <c r="H256" s="309"/>
    </row>
    <row r="257" ht="15.75">
      <c r="H257" s="309"/>
    </row>
    <row r="258" ht="15.75">
      <c r="H258" s="309"/>
    </row>
    <row r="259" ht="15.75">
      <c r="H259" s="309"/>
    </row>
    <row r="260" ht="15.75">
      <c r="H260" s="309"/>
    </row>
    <row r="261" ht="15.75">
      <c r="H261" s="309"/>
    </row>
    <row r="262" ht="15.75">
      <c r="H262" s="309"/>
    </row>
    <row r="263" ht="15.75">
      <c r="H263" s="309"/>
    </row>
    <row r="264" ht="15.75">
      <c r="H264" s="309"/>
    </row>
    <row r="265" ht="15.75">
      <c r="H265" s="309"/>
    </row>
    <row r="266" ht="15.75">
      <c r="H266" s="309"/>
    </row>
    <row r="267" ht="15.75">
      <c r="H267" s="309"/>
    </row>
    <row r="268" ht="15.75">
      <c r="H268" s="309"/>
    </row>
    <row r="269" ht="15.75">
      <c r="H269" s="309"/>
    </row>
    <row r="270" ht="15.75">
      <c r="H270" s="309"/>
    </row>
    <row r="271" ht="15.75">
      <c r="H271" s="309"/>
    </row>
    <row r="272" ht="15.75">
      <c r="H272" s="309"/>
    </row>
    <row r="273" ht="15.75">
      <c r="H273" s="309"/>
    </row>
    <row r="274" ht="15.75">
      <c r="H274" s="309"/>
    </row>
    <row r="275" ht="15.75">
      <c r="H275" s="309"/>
    </row>
    <row r="276" ht="15.75">
      <c r="H276" s="309"/>
    </row>
    <row r="277" ht="15.75">
      <c r="H277" s="309"/>
    </row>
    <row r="278" ht="15.75">
      <c r="H278" s="309"/>
    </row>
    <row r="279" ht="15.75">
      <c r="H279" s="309"/>
    </row>
    <row r="280" ht="15.75">
      <c r="H280" s="309"/>
    </row>
    <row r="281" ht="15.75">
      <c r="H281" s="309"/>
    </row>
    <row r="282" ht="15.75">
      <c r="H282" s="309"/>
    </row>
    <row r="283" ht="15.75">
      <c r="H283" s="309"/>
    </row>
    <row r="284" ht="15.75">
      <c r="H284" s="309"/>
    </row>
    <row r="285" ht="15.75">
      <c r="H285" s="309"/>
    </row>
    <row r="286" ht="15.75">
      <c r="H286" s="309"/>
    </row>
    <row r="287" ht="15.75">
      <c r="H287" s="309"/>
    </row>
    <row r="288" ht="15.75">
      <c r="H288" s="309"/>
    </row>
    <row r="289" ht="15.75">
      <c r="H289" s="309"/>
    </row>
    <row r="290" ht="15.75">
      <c r="H290" s="309"/>
    </row>
    <row r="291" ht="15.75">
      <c r="H291" s="309"/>
    </row>
    <row r="292" ht="15.75">
      <c r="H292" s="309"/>
    </row>
    <row r="293" ht="15.75">
      <c r="H293" s="309"/>
    </row>
    <row r="294" ht="15.75">
      <c r="H294" s="309"/>
    </row>
    <row r="295" ht="15.75">
      <c r="H295" s="309"/>
    </row>
    <row r="296" ht="15.75">
      <c r="H296" s="309"/>
    </row>
    <row r="297" ht="15.75">
      <c r="H297" s="309"/>
    </row>
    <row r="298" ht="15.75">
      <c r="H298" s="309"/>
    </row>
    <row r="299" ht="15.75">
      <c r="H299" s="309"/>
    </row>
    <row r="300" ht="15.75">
      <c r="H300" s="309"/>
    </row>
    <row r="301" ht="15.75">
      <c r="H301" s="309"/>
    </row>
    <row r="302" ht="15.75">
      <c r="H302" s="309"/>
    </row>
    <row r="303" ht="15.75">
      <c r="H303" s="309"/>
    </row>
    <row r="304" ht="15.75">
      <c r="H304" s="309"/>
    </row>
    <row r="305" ht="15.75">
      <c r="H305" s="309"/>
    </row>
    <row r="306" ht="15.75">
      <c r="H306" s="309"/>
    </row>
    <row r="307" ht="15.75">
      <c r="H307" s="309"/>
    </row>
    <row r="308" ht="15.75">
      <c r="H308" s="309"/>
    </row>
    <row r="309" ht="15.75">
      <c r="H309" s="309"/>
    </row>
    <row r="310" ht="15.75">
      <c r="H310" s="309"/>
    </row>
    <row r="311" ht="15.75">
      <c r="H311" s="309"/>
    </row>
    <row r="312" ht="15.75">
      <c r="H312" s="309"/>
    </row>
    <row r="313" ht="15.75">
      <c r="H313" s="309"/>
    </row>
    <row r="314" ht="15.75">
      <c r="H314" s="309"/>
    </row>
    <row r="315" ht="15.75">
      <c r="H315" s="309"/>
    </row>
    <row r="316" ht="15.75">
      <c r="H316" s="309"/>
    </row>
    <row r="317" ht="15.75">
      <c r="H317" s="309"/>
    </row>
    <row r="318" ht="15.75">
      <c r="H318" s="309"/>
    </row>
    <row r="319" ht="15.75">
      <c r="H319" s="309"/>
    </row>
    <row r="320" ht="15.75">
      <c r="H320" s="309"/>
    </row>
    <row r="321" ht="15.75">
      <c r="H321" s="309"/>
    </row>
    <row r="322" ht="15.75">
      <c r="H322" s="309"/>
    </row>
    <row r="323" ht="15.75">
      <c r="H323" s="309"/>
    </row>
    <row r="324" ht="15.75">
      <c r="H324" s="309"/>
    </row>
    <row r="325" ht="15.75">
      <c r="H325" s="309"/>
    </row>
    <row r="326" ht="15.75">
      <c r="H326" s="309"/>
    </row>
    <row r="327" ht="15.75">
      <c r="H327" s="309"/>
    </row>
    <row r="328" ht="15.75">
      <c r="H328" s="309"/>
    </row>
    <row r="329" ht="15.75">
      <c r="H329" s="309"/>
    </row>
    <row r="330" ht="15.75">
      <c r="H330" s="309"/>
    </row>
    <row r="331" ht="15.75">
      <c r="H331" s="309"/>
    </row>
    <row r="332" ht="15.75">
      <c r="H332" s="309"/>
    </row>
    <row r="333" ht="15.75">
      <c r="H333" s="309"/>
    </row>
    <row r="334" ht="15.75">
      <c r="H334" s="309"/>
    </row>
    <row r="335" ht="15.75">
      <c r="H335" s="309"/>
    </row>
    <row r="336" ht="15.75">
      <c r="H336" s="309"/>
    </row>
    <row r="337" ht="15.75">
      <c r="H337" s="309"/>
    </row>
    <row r="338" ht="15.75">
      <c r="H338" s="309"/>
    </row>
    <row r="339" ht="15.75">
      <c r="H339" s="309"/>
    </row>
    <row r="340" ht="15.75">
      <c r="H340" s="309"/>
    </row>
    <row r="341" ht="15.75">
      <c r="H341" s="309"/>
    </row>
    <row r="342" ht="15.75">
      <c r="H342" s="309"/>
    </row>
    <row r="343" ht="15.75">
      <c r="H343" s="309"/>
    </row>
    <row r="344" ht="15.75">
      <c r="H344" s="309"/>
    </row>
    <row r="345" ht="15.75">
      <c r="H345" s="309"/>
    </row>
    <row r="346" ht="15.75">
      <c r="H346" s="309"/>
    </row>
    <row r="347" ht="15.75">
      <c r="H347" s="309"/>
    </row>
    <row r="348" ht="15.75">
      <c r="H348" s="309"/>
    </row>
    <row r="349" ht="15.75">
      <c r="H349" s="309"/>
    </row>
    <row r="350" ht="15.75">
      <c r="H350" s="309"/>
    </row>
    <row r="351" ht="15.75">
      <c r="H351" s="309"/>
    </row>
    <row r="352" ht="15.75">
      <c r="H352" s="309"/>
    </row>
    <row r="353" ht="15.75">
      <c r="H353" s="309"/>
    </row>
    <row r="354" ht="15.75">
      <c r="H354" s="309"/>
    </row>
    <row r="355" ht="15.75">
      <c r="H355" s="309"/>
    </row>
    <row r="356" ht="15.75">
      <c r="H356" s="309"/>
    </row>
    <row r="357" ht="15.75">
      <c r="H357" s="309"/>
    </row>
    <row r="358" ht="15.75">
      <c r="H358" s="309"/>
    </row>
    <row r="359" ht="15.75">
      <c r="H359" s="309"/>
    </row>
    <row r="360" ht="15.75">
      <c r="H360" s="309"/>
    </row>
    <row r="361" ht="15.75">
      <c r="H361" s="309"/>
    </row>
    <row r="362" ht="15.75">
      <c r="H362" s="309"/>
    </row>
    <row r="363" ht="15.75">
      <c r="H363" s="309"/>
    </row>
    <row r="364" ht="15.75">
      <c r="H364" s="309"/>
    </row>
    <row r="365" ht="15.75">
      <c r="H365" s="309"/>
    </row>
    <row r="366" ht="15.75">
      <c r="H366" s="309"/>
    </row>
    <row r="367" ht="15.75">
      <c r="H367" s="309"/>
    </row>
    <row r="368" ht="15.75">
      <c r="H368" s="309"/>
    </row>
    <row r="369" ht="15.75">
      <c r="H369" s="309"/>
    </row>
    <row r="370" ht="15.75">
      <c r="H370" s="309"/>
    </row>
    <row r="371" ht="15.75">
      <c r="H371" s="309"/>
    </row>
    <row r="372" ht="15.75">
      <c r="H372" s="309"/>
    </row>
    <row r="373" ht="15.75">
      <c r="H373" s="309"/>
    </row>
    <row r="374" ht="15.75">
      <c r="H374" s="309"/>
    </row>
    <row r="375" ht="15.75">
      <c r="H375" s="309"/>
    </row>
    <row r="376" ht="15.75">
      <c r="H376" s="309"/>
    </row>
    <row r="377" ht="15.75">
      <c r="H377" s="309"/>
    </row>
    <row r="378" ht="15.75">
      <c r="H378" s="309"/>
    </row>
    <row r="379" ht="15.75">
      <c r="H379" s="309"/>
    </row>
  </sheetData>
  <sheetProtection/>
  <mergeCells count="48">
    <mergeCell ref="C73:D73"/>
    <mergeCell ref="C74:D74"/>
    <mergeCell ref="C75:D75"/>
    <mergeCell ref="B76:D76"/>
    <mergeCell ref="B78:L78"/>
    <mergeCell ref="A1:A17"/>
    <mergeCell ref="A18:A30"/>
    <mergeCell ref="A31:A44"/>
    <mergeCell ref="A45:A58"/>
    <mergeCell ref="A59:A83"/>
    <mergeCell ref="B66:I66"/>
    <mergeCell ref="B67:I67"/>
    <mergeCell ref="B68:I68"/>
    <mergeCell ref="B69:I69"/>
    <mergeCell ref="B71:D71"/>
    <mergeCell ref="C72:D72"/>
    <mergeCell ref="J16:J17"/>
    <mergeCell ref="K16:K17"/>
    <mergeCell ref="L16:L17"/>
    <mergeCell ref="M16:M17"/>
    <mergeCell ref="B64:I64"/>
    <mergeCell ref="B65:I65"/>
    <mergeCell ref="J14:J15"/>
    <mergeCell ref="K14:K15"/>
    <mergeCell ref="L14:L15"/>
    <mergeCell ref="M14:M15"/>
    <mergeCell ref="B16:B17"/>
    <mergeCell ref="E16:E17"/>
    <mergeCell ref="F16:F17"/>
    <mergeCell ref="G16:G17"/>
    <mergeCell ref="H16:H17"/>
    <mergeCell ref="I16:I17"/>
    <mergeCell ref="B14:B15"/>
    <mergeCell ref="E14:E15"/>
    <mergeCell ref="F14:F15"/>
    <mergeCell ref="G14:G15"/>
    <mergeCell ref="H14:H15"/>
    <mergeCell ref="I14:I15"/>
    <mergeCell ref="B1:L1"/>
    <mergeCell ref="B3:B4"/>
    <mergeCell ref="C3:D3"/>
    <mergeCell ref="E3:E4"/>
    <mergeCell ref="F3:F4"/>
    <mergeCell ref="G3:G4"/>
    <mergeCell ref="I3:I4"/>
    <mergeCell ref="J3:J4"/>
    <mergeCell ref="K3:K4"/>
    <mergeCell ref="L3:L4"/>
  </mergeCells>
  <printOptions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5" r:id="rId1"/>
  <rowBreaks count="2" manualBreakCount="2">
    <brk id="17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mfkor</cp:lastModifiedBy>
  <cp:lastPrinted>2016-04-29T13:10:05Z</cp:lastPrinted>
  <dcterms:created xsi:type="dcterms:W3CDTF">2002-01-16T09:34:38Z</dcterms:created>
  <dcterms:modified xsi:type="dcterms:W3CDTF">2016-04-29T13:10:11Z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3jAMSTVA 2015.xls</vt:lpwstr>
  </property>
</Properties>
</file>